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template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DieseArbeitsmappe"/>
  <mc:AlternateContent xmlns:mc="http://schemas.openxmlformats.org/markup-compatibility/2006">
    <mc:Choice Requires="x15">
      <x15ac:absPath xmlns:x15ac="http://schemas.microsoft.com/office/spreadsheetml/2010/11/ac" url="E:\UP4_Qualitätssicherung_steuern\TP003_Produkt_Prüfung\"/>
    </mc:Choice>
  </mc:AlternateContent>
  <xr:revisionPtr revIDLastSave="0" documentId="13_ncr:1_{2FFEA5E2-E23A-4DB9-BC0B-3B8C7D9F65A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Messergebnisse" sheetId="4" r:id="rId1"/>
    <sheet name="Fähigkeitsnachweis" sheetId="1" r:id="rId2"/>
    <sheet name="Histogramm" sheetId="8" state="hidden" r:id="rId3"/>
    <sheet name="Normalverteilung" sheetId="5" state="hidden" r:id="rId4"/>
    <sheet name="Umstellung" sheetId="2" state="hidden" r:id="rId5"/>
  </sheets>
  <definedNames>
    <definedName name="_xlnm._FilterDatabase" localSheetId="1" hidden="1">Fähigkeitsnachweis!#REF!</definedName>
    <definedName name="_xlnm._FilterDatabase" localSheetId="2" hidden="1">Histogramm!$A$10:$I$226</definedName>
    <definedName name="_xlnm._FilterDatabase" localSheetId="0" hidden="1">Messergebnisse!#REF!</definedName>
    <definedName name="_xlnm._FilterDatabase" localSheetId="3" hidden="1">Normalverteilung!$A$8:$K$224</definedName>
    <definedName name="Achsenbeschriftung">OFFSET(Normalverteilung!$B$9,,,COUNT(Normalverteilung!$A:$A),1)</definedName>
    <definedName name="_xlnm.Print_Area" localSheetId="0">Messergebnisse!#REF!</definedName>
    <definedName name="Messwerte">OFFSET(Normalverteilung!$D$9,,,COUNT(Normalverteilung!$D:$D),1)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3" i="1" l="1"/>
  <c r="B45" i="1"/>
  <c r="B43" i="1"/>
  <c r="B41" i="1"/>
  <c r="B39" i="1"/>
  <c r="C31" i="1"/>
  <c r="C29" i="1"/>
  <c r="G25" i="1"/>
  <c r="O14" i="8"/>
  <c r="N14" i="8"/>
  <c r="O13" i="8"/>
  <c r="N13" i="8"/>
  <c r="T10" i="5"/>
  <c r="T9" i="5"/>
  <c r="S10" i="5"/>
  <c r="S9" i="5"/>
  <c r="D171" i="5" l="1"/>
  <c r="D172" i="5"/>
  <c r="D173" i="5"/>
  <c r="D174" i="5"/>
  <c r="D175" i="5"/>
  <c r="D176" i="5"/>
  <c r="D177" i="5"/>
  <c r="D178" i="5"/>
  <c r="D179" i="5"/>
  <c r="D180" i="5"/>
  <c r="D181" i="5"/>
  <c r="D182" i="5"/>
  <c r="D183" i="5"/>
  <c r="D184" i="5"/>
  <c r="D185" i="5"/>
  <c r="D186" i="5"/>
  <c r="D187" i="5"/>
  <c r="D188" i="5"/>
  <c r="D189" i="5"/>
  <c r="D190" i="5"/>
  <c r="D191" i="5"/>
  <c r="D192" i="5"/>
  <c r="D193" i="5"/>
  <c r="D194" i="5"/>
  <c r="D195" i="5"/>
  <c r="D196" i="5"/>
  <c r="D197" i="5"/>
  <c r="D198" i="5"/>
  <c r="D199" i="5"/>
  <c r="D200" i="5"/>
  <c r="D201" i="5"/>
  <c r="D202" i="5"/>
  <c r="D203" i="5"/>
  <c r="D204" i="5"/>
  <c r="D205" i="5"/>
  <c r="D206" i="5"/>
  <c r="D207" i="5"/>
  <c r="D208" i="5"/>
  <c r="D209" i="5"/>
  <c r="D210" i="5"/>
  <c r="D211" i="5"/>
  <c r="D212" i="5"/>
  <c r="D213" i="5"/>
  <c r="D214" i="5"/>
  <c r="D215" i="5"/>
  <c r="D216" i="5"/>
  <c r="D217" i="5"/>
  <c r="D218" i="5"/>
  <c r="D219" i="5"/>
  <c r="D220" i="5"/>
  <c r="D221" i="5"/>
  <c r="D222" i="5"/>
  <c r="D223" i="5"/>
  <c r="B154" i="5"/>
  <c r="B171" i="5"/>
  <c r="B172" i="5"/>
  <c r="B173" i="5"/>
  <c r="B174" i="5"/>
  <c r="B175" i="5"/>
  <c r="B176" i="5"/>
  <c r="B177" i="5"/>
  <c r="B178" i="5"/>
  <c r="B179" i="5"/>
  <c r="B180" i="5"/>
  <c r="B181" i="5"/>
  <c r="B182" i="5"/>
  <c r="B183" i="5"/>
  <c r="B184" i="5"/>
  <c r="B185" i="5"/>
  <c r="B186" i="5"/>
  <c r="B187" i="5"/>
  <c r="B188" i="5"/>
  <c r="B189" i="5"/>
  <c r="B190" i="5"/>
  <c r="B191" i="5"/>
  <c r="B192" i="5"/>
  <c r="B193" i="5"/>
  <c r="B194" i="5"/>
  <c r="B195" i="5"/>
  <c r="B196" i="5"/>
  <c r="B197" i="5"/>
  <c r="B198" i="5"/>
  <c r="B199" i="5"/>
  <c r="B200" i="5"/>
  <c r="B201" i="5"/>
  <c r="B202" i="5"/>
  <c r="B203" i="5"/>
  <c r="B204" i="5"/>
  <c r="B205" i="5"/>
  <c r="B206" i="5"/>
  <c r="B207" i="5"/>
  <c r="B208" i="5"/>
  <c r="B209" i="5"/>
  <c r="B210" i="5"/>
  <c r="B211" i="5"/>
  <c r="B212" i="5"/>
  <c r="B213" i="5"/>
  <c r="B214" i="5"/>
  <c r="B215" i="5"/>
  <c r="B216" i="5"/>
  <c r="B217" i="5"/>
  <c r="B218" i="5"/>
  <c r="B219" i="5"/>
  <c r="B220" i="5"/>
  <c r="B221" i="5"/>
  <c r="B222" i="5"/>
  <c r="B223" i="5"/>
  <c r="E173" i="5"/>
  <c r="E176" i="5"/>
  <c r="E177" i="5"/>
  <c r="E189" i="5"/>
  <c r="E192" i="5"/>
  <c r="E193" i="5"/>
  <c r="E205" i="5"/>
  <c r="E208" i="5"/>
  <c r="E209" i="5"/>
  <c r="E221" i="5"/>
  <c r="C10" i="5"/>
  <c r="B10" i="5" s="1"/>
  <c r="C11" i="5"/>
  <c r="B11" i="5" s="1"/>
  <c r="C12" i="5"/>
  <c r="B12" i="5" s="1"/>
  <c r="C13" i="5"/>
  <c r="B13" i="5" s="1"/>
  <c r="C14" i="5"/>
  <c r="B14" i="5" s="1"/>
  <c r="C15" i="5"/>
  <c r="B15" i="5" s="1"/>
  <c r="C16" i="5"/>
  <c r="B16" i="5" s="1"/>
  <c r="C17" i="5"/>
  <c r="C18" i="5"/>
  <c r="B18" i="5" s="1"/>
  <c r="C19" i="5"/>
  <c r="B19" i="5" s="1"/>
  <c r="C20" i="5"/>
  <c r="B20" i="5" s="1"/>
  <c r="C21" i="5"/>
  <c r="B21" i="5" s="1"/>
  <c r="C22" i="5"/>
  <c r="B22" i="5" s="1"/>
  <c r="C23" i="5"/>
  <c r="B23" i="5" s="1"/>
  <c r="C24" i="5"/>
  <c r="B24" i="5" s="1"/>
  <c r="C25" i="5"/>
  <c r="B25" i="5" s="1"/>
  <c r="C26" i="5"/>
  <c r="B26" i="5" s="1"/>
  <c r="C27" i="5"/>
  <c r="B27" i="5" s="1"/>
  <c r="C28" i="5"/>
  <c r="B28" i="5" s="1"/>
  <c r="C29" i="5"/>
  <c r="C30" i="5"/>
  <c r="B30" i="5" s="1"/>
  <c r="C31" i="5"/>
  <c r="C32" i="5"/>
  <c r="C33" i="5"/>
  <c r="C34" i="5"/>
  <c r="B34" i="5" s="1"/>
  <c r="C35" i="5"/>
  <c r="B35" i="5" s="1"/>
  <c r="C36" i="5"/>
  <c r="B36" i="5" s="1"/>
  <c r="C37" i="5"/>
  <c r="B37" i="5" s="1"/>
  <c r="C38" i="5"/>
  <c r="B38" i="5" s="1"/>
  <c r="C39" i="5"/>
  <c r="B39" i="5" s="1"/>
  <c r="C40" i="5"/>
  <c r="B40" i="5" s="1"/>
  <c r="C41" i="5"/>
  <c r="B41" i="5" s="1"/>
  <c r="C42" i="5"/>
  <c r="B42" i="5" s="1"/>
  <c r="C43" i="5"/>
  <c r="B43" i="5" s="1"/>
  <c r="C44" i="5"/>
  <c r="B44" i="5" s="1"/>
  <c r="C45" i="5"/>
  <c r="C46" i="5"/>
  <c r="B46" i="5" s="1"/>
  <c r="C47" i="5"/>
  <c r="C48" i="5"/>
  <c r="C49" i="5"/>
  <c r="C50" i="5"/>
  <c r="B50" i="5" s="1"/>
  <c r="C51" i="5"/>
  <c r="B51" i="5" s="1"/>
  <c r="C52" i="5"/>
  <c r="B52" i="5" s="1"/>
  <c r="C53" i="5"/>
  <c r="B53" i="5" s="1"/>
  <c r="C54" i="5"/>
  <c r="B54" i="5" s="1"/>
  <c r="C55" i="5"/>
  <c r="B55" i="5" s="1"/>
  <c r="C56" i="5"/>
  <c r="B56" i="5" s="1"/>
  <c r="C57" i="5"/>
  <c r="B57" i="5" s="1"/>
  <c r="C58" i="5"/>
  <c r="B58" i="5" s="1"/>
  <c r="C59" i="5"/>
  <c r="B59" i="5" s="1"/>
  <c r="C60" i="5"/>
  <c r="B60" i="5" s="1"/>
  <c r="C61" i="5"/>
  <c r="B61" i="5" s="1"/>
  <c r="C62" i="5"/>
  <c r="B62" i="5" s="1"/>
  <c r="C63" i="5"/>
  <c r="B63" i="5" s="1"/>
  <c r="C64" i="5"/>
  <c r="C65" i="5"/>
  <c r="C66" i="5"/>
  <c r="B66" i="5" s="1"/>
  <c r="C67" i="5"/>
  <c r="B67" i="5" s="1"/>
  <c r="C68" i="5"/>
  <c r="B68" i="5" s="1"/>
  <c r="C69" i="5"/>
  <c r="B69" i="5" s="1"/>
  <c r="C70" i="5"/>
  <c r="B70" i="5" s="1"/>
  <c r="C71" i="5"/>
  <c r="B71" i="5" s="1"/>
  <c r="C72" i="5"/>
  <c r="B72" i="5" s="1"/>
  <c r="C73" i="5"/>
  <c r="B73" i="5" s="1"/>
  <c r="C74" i="5"/>
  <c r="B74" i="5" s="1"/>
  <c r="C75" i="5"/>
  <c r="B75" i="5" s="1"/>
  <c r="C76" i="5"/>
  <c r="B76" i="5" s="1"/>
  <c r="C77" i="5"/>
  <c r="C78" i="5"/>
  <c r="B78" i="5" s="1"/>
  <c r="C79" i="5"/>
  <c r="C80" i="5"/>
  <c r="C81" i="5"/>
  <c r="C82" i="5"/>
  <c r="B82" i="5" s="1"/>
  <c r="C83" i="5"/>
  <c r="B83" i="5" s="1"/>
  <c r="C84" i="5"/>
  <c r="B84" i="5" s="1"/>
  <c r="C85" i="5"/>
  <c r="B85" i="5" s="1"/>
  <c r="C86" i="5"/>
  <c r="B86" i="5" s="1"/>
  <c r="C87" i="5"/>
  <c r="B87" i="5" s="1"/>
  <c r="C88" i="5"/>
  <c r="B88" i="5" s="1"/>
  <c r="C89" i="5"/>
  <c r="B89" i="5" s="1"/>
  <c r="C90" i="5"/>
  <c r="B90" i="5" s="1"/>
  <c r="C91" i="5"/>
  <c r="B91" i="5" s="1"/>
  <c r="C92" i="5"/>
  <c r="B92" i="5" s="1"/>
  <c r="C93" i="5"/>
  <c r="C94" i="5"/>
  <c r="B94" i="5" s="1"/>
  <c r="C95" i="5"/>
  <c r="C96" i="5"/>
  <c r="C97" i="5"/>
  <c r="C98" i="5"/>
  <c r="B98" i="5" s="1"/>
  <c r="C99" i="5"/>
  <c r="B99" i="5" s="1"/>
  <c r="C100" i="5"/>
  <c r="B100" i="5" s="1"/>
  <c r="C101" i="5"/>
  <c r="B101" i="5" s="1"/>
  <c r="C102" i="5"/>
  <c r="B102" i="5" s="1"/>
  <c r="C103" i="5"/>
  <c r="B103" i="5" s="1"/>
  <c r="C104" i="5"/>
  <c r="B104" i="5" s="1"/>
  <c r="C105" i="5"/>
  <c r="B105" i="5" s="1"/>
  <c r="C106" i="5"/>
  <c r="B106" i="5" s="1"/>
  <c r="C107" i="5"/>
  <c r="B107" i="5" s="1"/>
  <c r="C108" i="5"/>
  <c r="B108" i="5" s="1"/>
  <c r="C109" i="5"/>
  <c r="B109" i="5" s="1"/>
  <c r="C110" i="5"/>
  <c r="B110" i="5" s="1"/>
  <c r="C111" i="5"/>
  <c r="B111" i="5" s="1"/>
  <c r="C112" i="5"/>
  <c r="B112" i="5" s="1"/>
  <c r="C113" i="5"/>
  <c r="D113" i="5" s="1"/>
  <c r="C114" i="5"/>
  <c r="C115" i="5"/>
  <c r="D115" i="5" s="1"/>
  <c r="C116" i="5"/>
  <c r="B116" i="5" s="1"/>
  <c r="C117" i="5"/>
  <c r="B117" i="5" s="1"/>
  <c r="C118" i="5"/>
  <c r="B118" i="5" s="1"/>
  <c r="C119" i="5"/>
  <c r="B119" i="5" s="1"/>
  <c r="C120" i="5"/>
  <c r="B120" i="5" s="1"/>
  <c r="C121" i="5"/>
  <c r="D121" i="5" s="1"/>
  <c r="C122" i="5"/>
  <c r="D122" i="5" s="1"/>
  <c r="C123" i="5"/>
  <c r="B123" i="5" s="1"/>
  <c r="C124" i="5"/>
  <c r="B124" i="5" s="1"/>
  <c r="C125" i="5"/>
  <c r="B125" i="5" s="1"/>
  <c r="C126" i="5"/>
  <c r="B126" i="5" s="1"/>
  <c r="C127" i="5"/>
  <c r="B127" i="5" s="1"/>
  <c r="C128" i="5"/>
  <c r="B128" i="5" s="1"/>
  <c r="C129" i="5"/>
  <c r="B129" i="5" s="1"/>
  <c r="C130" i="5"/>
  <c r="B130" i="5" s="1"/>
  <c r="C131" i="5"/>
  <c r="D131" i="5" s="1"/>
  <c r="C132" i="5"/>
  <c r="B132" i="5" s="1"/>
  <c r="C133" i="5"/>
  <c r="B133" i="5" s="1"/>
  <c r="C134" i="5"/>
  <c r="B134" i="5" s="1"/>
  <c r="C135" i="5"/>
  <c r="B135" i="5" s="1"/>
  <c r="C136" i="5"/>
  <c r="B136" i="5" s="1"/>
  <c r="C137" i="5"/>
  <c r="B137" i="5" s="1"/>
  <c r="C138" i="5"/>
  <c r="D138" i="5" s="1"/>
  <c r="C139" i="5"/>
  <c r="B139" i="5" s="1"/>
  <c r="C140" i="5"/>
  <c r="B140" i="5" s="1"/>
  <c r="C141" i="5"/>
  <c r="B141" i="5" s="1"/>
  <c r="C142" i="5"/>
  <c r="B142" i="5" s="1"/>
  <c r="C143" i="5"/>
  <c r="B143" i="5" s="1"/>
  <c r="C144" i="5"/>
  <c r="B144" i="5" s="1"/>
  <c r="C145" i="5"/>
  <c r="B145" i="5" s="1"/>
  <c r="C146" i="5"/>
  <c r="B146" i="5" s="1"/>
  <c r="C147" i="5"/>
  <c r="D147" i="5" s="1"/>
  <c r="C148" i="5"/>
  <c r="B148" i="5" s="1"/>
  <c r="C149" i="5"/>
  <c r="B149" i="5" s="1"/>
  <c r="C150" i="5"/>
  <c r="B150" i="5" s="1"/>
  <c r="C151" i="5"/>
  <c r="B151" i="5" s="1"/>
  <c r="C152" i="5"/>
  <c r="B152" i="5" s="1"/>
  <c r="C153" i="5"/>
  <c r="D153" i="5" s="1"/>
  <c r="C154" i="5"/>
  <c r="D154" i="5" s="1"/>
  <c r="C155" i="5"/>
  <c r="B155" i="5" s="1"/>
  <c r="C156" i="5"/>
  <c r="B156" i="5" s="1"/>
  <c r="C157" i="5"/>
  <c r="B157" i="5" s="1"/>
  <c r="C158" i="5"/>
  <c r="B158" i="5" s="1"/>
  <c r="C159" i="5"/>
  <c r="B159" i="5" s="1"/>
  <c r="C160" i="5"/>
  <c r="B160" i="5" s="1"/>
  <c r="C161" i="5"/>
  <c r="C162" i="5"/>
  <c r="B162" i="5" s="1"/>
  <c r="C163" i="5"/>
  <c r="B163" i="5" s="1"/>
  <c r="C164" i="5"/>
  <c r="B164" i="5" s="1"/>
  <c r="C165" i="5"/>
  <c r="B165" i="5" s="1"/>
  <c r="C166" i="5"/>
  <c r="B166" i="5" s="1"/>
  <c r="C167" i="5"/>
  <c r="B167" i="5" s="1"/>
  <c r="C168" i="5"/>
  <c r="B168" i="5" s="1"/>
  <c r="C169" i="5"/>
  <c r="B169" i="5" s="1"/>
  <c r="C170" i="5"/>
  <c r="D170" i="5" s="1"/>
  <c r="C171" i="5"/>
  <c r="C172" i="5"/>
  <c r="C173" i="5"/>
  <c r="C174" i="5"/>
  <c r="C175" i="5"/>
  <c r="C176" i="5"/>
  <c r="C177" i="5"/>
  <c r="C178" i="5"/>
  <c r="E178" i="5" s="1"/>
  <c r="C179" i="5"/>
  <c r="E179" i="5" s="1"/>
  <c r="C180" i="5"/>
  <c r="E180" i="5" s="1"/>
  <c r="C181" i="5"/>
  <c r="E181" i="5" s="1"/>
  <c r="C182" i="5"/>
  <c r="E182" i="5" s="1"/>
  <c r="C183" i="5"/>
  <c r="E183" i="5" s="1"/>
  <c r="C184" i="5"/>
  <c r="E184" i="5" s="1"/>
  <c r="C185" i="5"/>
  <c r="K185" i="5" s="1"/>
  <c r="C186" i="5"/>
  <c r="C187" i="5"/>
  <c r="C188" i="5"/>
  <c r="C189" i="5"/>
  <c r="C190" i="5"/>
  <c r="C191" i="5"/>
  <c r="C192" i="5"/>
  <c r="C193" i="5"/>
  <c r="C194" i="5"/>
  <c r="E194" i="5" s="1"/>
  <c r="C195" i="5"/>
  <c r="E195" i="5" s="1"/>
  <c r="C196" i="5"/>
  <c r="E196" i="5" s="1"/>
  <c r="C197" i="5"/>
  <c r="C198" i="5"/>
  <c r="E198" i="5" s="1"/>
  <c r="C199" i="5"/>
  <c r="E199" i="5" s="1"/>
  <c r="C200" i="5"/>
  <c r="C201" i="5"/>
  <c r="C202" i="5"/>
  <c r="C203" i="5"/>
  <c r="C204" i="5"/>
  <c r="C205" i="5"/>
  <c r="C206" i="5"/>
  <c r="C207" i="5"/>
  <c r="C208" i="5"/>
  <c r="C209" i="5"/>
  <c r="C210" i="5"/>
  <c r="E210" i="5" s="1"/>
  <c r="C211" i="5"/>
  <c r="E211" i="5" s="1"/>
  <c r="C212" i="5"/>
  <c r="E212" i="5" s="1"/>
  <c r="C213" i="5"/>
  <c r="E213" i="5" s="1"/>
  <c r="C214" i="5"/>
  <c r="E214" i="5" s="1"/>
  <c r="C215" i="5"/>
  <c r="E215" i="5" s="1"/>
  <c r="C216" i="5"/>
  <c r="E216" i="5" s="1"/>
  <c r="C217" i="5"/>
  <c r="K217" i="5" s="1"/>
  <c r="C218" i="5"/>
  <c r="C219" i="5"/>
  <c r="C220" i="5"/>
  <c r="C221" i="5"/>
  <c r="C222" i="5"/>
  <c r="C223" i="5"/>
  <c r="C224" i="5"/>
  <c r="D224" i="5" s="1"/>
  <c r="C9" i="5"/>
  <c r="B9" i="5" s="1"/>
  <c r="D49" i="5" l="1"/>
  <c r="B49" i="5"/>
  <c r="D33" i="5"/>
  <c r="B33" i="5"/>
  <c r="D17" i="5"/>
  <c r="B17" i="5"/>
  <c r="D48" i="5"/>
  <c r="B48" i="5"/>
  <c r="D32" i="5"/>
  <c r="B32" i="5"/>
  <c r="D45" i="5"/>
  <c r="B45" i="5"/>
  <c r="D29" i="5"/>
  <c r="B29" i="5"/>
  <c r="D31" i="5"/>
  <c r="B31" i="5"/>
  <c r="D47" i="5"/>
  <c r="B47" i="5"/>
  <c r="D65" i="5"/>
  <c r="B65" i="5"/>
  <c r="D64" i="5"/>
  <c r="B64" i="5"/>
  <c r="D95" i="5"/>
  <c r="B95" i="5"/>
  <c r="D79" i="5"/>
  <c r="B79" i="5"/>
  <c r="D81" i="5"/>
  <c r="B81" i="5"/>
  <c r="D80" i="5"/>
  <c r="B80" i="5"/>
  <c r="D93" i="5"/>
  <c r="B93" i="5"/>
  <c r="D77" i="5"/>
  <c r="B77" i="5"/>
  <c r="D96" i="5"/>
  <c r="B96" i="5"/>
  <c r="D97" i="5"/>
  <c r="B97" i="5"/>
  <c r="B224" i="5"/>
  <c r="B153" i="5"/>
  <c r="B147" i="5"/>
  <c r="D165" i="5"/>
  <c r="B138" i="5"/>
  <c r="D164" i="5"/>
  <c r="D163" i="5"/>
  <c r="D162" i="5"/>
  <c r="D149" i="5"/>
  <c r="B131" i="5"/>
  <c r="D148" i="5"/>
  <c r="B122" i="5"/>
  <c r="B170" i="5"/>
  <c r="B121" i="5"/>
  <c r="D146" i="5"/>
  <c r="D133" i="5"/>
  <c r="D132" i="5"/>
  <c r="D130" i="5"/>
  <c r="D161" i="5"/>
  <c r="D145" i="5"/>
  <c r="D129" i="5"/>
  <c r="D160" i="5"/>
  <c r="D144" i="5"/>
  <c r="D128" i="5"/>
  <c r="D159" i="5"/>
  <c r="D143" i="5"/>
  <c r="D127" i="5"/>
  <c r="D158" i="5"/>
  <c r="D142" i="5"/>
  <c r="D126" i="5"/>
  <c r="D157" i="5"/>
  <c r="D141" i="5"/>
  <c r="D125" i="5"/>
  <c r="B161" i="5"/>
  <c r="D156" i="5"/>
  <c r="D140" i="5"/>
  <c r="D124" i="5"/>
  <c r="D155" i="5"/>
  <c r="D139" i="5"/>
  <c r="D123" i="5"/>
  <c r="D169" i="5"/>
  <c r="D137" i="5"/>
  <c r="D168" i="5"/>
  <c r="D152" i="5"/>
  <c r="D136" i="5"/>
  <c r="D120" i="5"/>
  <c r="D167" i="5"/>
  <c r="D151" i="5"/>
  <c r="D135" i="5"/>
  <c r="D119" i="5"/>
  <c r="D166" i="5"/>
  <c r="D150" i="5"/>
  <c r="D134" i="5"/>
  <c r="D118" i="5"/>
  <c r="D112" i="5"/>
  <c r="D109" i="5"/>
  <c r="D63" i="5"/>
  <c r="D9" i="5"/>
  <c r="D16" i="5"/>
  <c r="D15" i="5"/>
  <c r="D13" i="5"/>
  <c r="D61" i="5"/>
  <c r="D111" i="5"/>
  <c r="D117" i="5"/>
  <c r="B114" i="5"/>
  <c r="D116" i="5"/>
  <c r="B115" i="5"/>
  <c r="D114" i="5"/>
  <c r="B113" i="5"/>
  <c r="K215" i="5"/>
  <c r="K199" i="5"/>
  <c r="K183" i="5"/>
  <c r="E223" i="5"/>
  <c r="E207" i="5"/>
  <c r="E191" i="5"/>
  <c r="E175" i="5"/>
  <c r="D110" i="5"/>
  <c r="D94" i="5"/>
  <c r="D78" i="5"/>
  <c r="D62" i="5"/>
  <c r="D46" i="5"/>
  <c r="D30" i="5"/>
  <c r="D14" i="5"/>
  <c r="K214" i="5"/>
  <c r="K198" i="5"/>
  <c r="K182" i="5"/>
  <c r="E222" i="5"/>
  <c r="E206" i="5"/>
  <c r="E190" i="5"/>
  <c r="E174" i="5"/>
  <c r="K184" i="5"/>
  <c r="D108" i="5"/>
  <c r="D92" i="5"/>
  <c r="D76" i="5"/>
  <c r="D60" i="5"/>
  <c r="D44" i="5"/>
  <c r="D28" i="5"/>
  <c r="D12" i="5"/>
  <c r="K212" i="5"/>
  <c r="K196" i="5"/>
  <c r="K180" i="5"/>
  <c r="E220" i="5"/>
  <c r="E204" i="5"/>
  <c r="E188" i="5"/>
  <c r="E172" i="5"/>
  <c r="D107" i="5"/>
  <c r="D91" i="5"/>
  <c r="D75" i="5"/>
  <c r="D59" i="5"/>
  <c r="D43" i="5"/>
  <c r="D27" i="5"/>
  <c r="D11" i="5"/>
  <c r="K211" i="5"/>
  <c r="K195" i="5"/>
  <c r="K179" i="5"/>
  <c r="E219" i="5"/>
  <c r="E203" i="5"/>
  <c r="E187" i="5"/>
  <c r="E171" i="5"/>
  <c r="K213" i="5"/>
  <c r="D106" i="5"/>
  <c r="D90" i="5"/>
  <c r="D74" i="5"/>
  <c r="D58" i="5"/>
  <c r="D42" i="5"/>
  <c r="D26" i="5"/>
  <c r="D10" i="5"/>
  <c r="K210" i="5"/>
  <c r="K194" i="5"/>
  <c r="K178" i="5"/>
  <c r="E218" i="5"/>
  <c r="E202" i="5"/>
  <c r="E186" i="5"/>
  <c r="K181" i="5"/>
  <c r="D105" i="5"/>
  <c r="D89" i="5"/>
  <c r="D73" i="5"/>
  <c r="D57" i="5"/>
  <c r="D41" i="5"/>
  <c r="D25" i="5"/>
  <c r="K209" i="5"/>
  <c r="K193" i="5"/>
  <c r="K177" i="5"/>
  <c r="E217" i="5"/>
  <c r="E201" i="5"/>
  <c r="E185" i="5"/>
  <c r="K216" i="5"/>
  <c r="D104" i="5"/>
  <c r="D88" i="5"/>
  <c r="D72" i="5"/>
  <c r="D56" i="5"/>
  <c r="D40" i="5"/>
  <c r="D24" i="5"/>
  <c r="K208" i="5"/>
  <c r="K192" i="5"/>
  <c r="K176" i="5"/>
  <c r="E200" i="5"/>
  <c r="D103" i="5"/>
  <c r="D87" i="5"/>
  <c r="D71" i="5"/>
  <c r="D55" i="5"/>
  <c r="D39" i="5"/>
  <c r="D23" i="5"/>
  <c r="K223" i="5"/>
  <c r="K207" i="5"/>
  <c r="K191" i="5"/>
  <c r="K175" i="5"/>
  <c r="K200" i="5"/>
  <c r="D102" i="5"/>
  <c r="D86" i="5"/>
  <c r="D70" i="5"/>
  <c r="D54" i="5"/>
  <c r="D38" i="5"/>
  <c r="D22" i="5"/>
  <c r="K222" i="5"/>
  <c r="K206" i="5"/>
  <c r="K190" i="5"/>
  <c r="K174" i="5"/>
  <c r="K201" i="5"/>
  <c r="D101" i="5"/>
  <c r="D85" i="5"/>
  <c r="D69" i="5"/>
  <c r="D53" i="5"/>
  <c r="D37" i="5"/>
  <c r="D21" i="5"/>
  <c r="K221" i="5"/>
  <c r="K205" i="5"/>
  <c r="K189" i="5"/>
  <c r="K173" i="5"/>
  <c r="E197" i="5"/>
  <c r="K197" i="5"/>
  <c r="D100" i="5"/>
  <c r="D84" i="5"/>
  <c r="D68" i="5"/>
  <c r="D52" i="5"/>
  <c r="D36" i="5"/>
  <c r="D20" i="5"/>
  <c r="K220" i="5"/>
  <c r="K204" i="5"/>
  <c r="K188" i="5"/>
  <c r="K172" i="5"/>
  <c r="D99" i="5"/>
  <c r="D83" i="5"/>
  <c r="D67" i="5"/>
  <c r="D51" i="5"/>
  <c r="D35" i="5"/>
  <c r="D19" i="5"/>
  <c r="K219" i="5"/>
  <c r="K203" i="5"/>
  <c r="K187" i="5"/>
  <c r="K171" i="5"/>
  <c r="D98" i="5"/>
  <c r="D82" i="5"/>
  <c r="D66" i="5"/>
  <c r="D50" i="5"/>
  <c r="D34" i="5"/>
  <c r="D18" i="5"/>
  <c r="K218" i="5"/>
  <c r="K202" i="5"/>
  <c r="K186" i="5"/>
  <c r="R10" i="5" l="1"/>
  <c r="R9" i="5"/>
  <c r="G29" i="1"/>
  <c r="G31" i="1"/>
  <c r="G27" i="1" l="1"/>
  <c r="B2" i="8" l="1"/>
  <c r="H172" i="5"/>
  <c r="H175" i="8"/>
  <c r="H176" i="8"/>
  <c r="G175" i="5"/>
  <c r="G176" i="5"/>
  <c r="I177" i="5"/>
  <c r="H179" i="5"/>
  <c r="H182" i="8"/>
  <c r="H181" i="5"/>
  <c r="H182" i="5"/>
  <c r="H183" i="5"/>
  <c r="H185" i="5"/>
  <c r="F186" i="5"/>
  <c r="F187" i="5"/>
  <c r="H188" i="5"/>
  <c r="H189" i="5"/>
  <c r="H190" i="5"/>
  <c r="I191" i="5"/>
  <c r="G192" i="5"/>
  <c r="H196" i="8"/>
  <c r="H197" i="8"/>
  <c r="H198" i="8"/>
  <c r="G197" i="5"/>
  <c r="H200" i="8"/>
  <c r="H201" i="8"/>
  <c r="H202" i="8"/>
  <c r="F203" i="5"/>
  <c r="H204" i="5"/>
  <c r="F205" i="5"/>
  <c r="F206" i="5"/>
  <c r="I207" i="5"/>
  <c r="F208" i="5"/>
  <c r="H209" i="5"/>
  <c r="I210" i="5"/>
  <c r="H213" i="8"/>
  <c r="G212" i="5"/>
  <c r="F213" i="5"/>
  <c r="H216" i="8"/>
  <c r="F215" i="5"/>
  <c r="J218" i="5"/>
  <c r="F219" i="5"/>
  <c r="H220" i="5"/>
  <c r="H221" i="5"/>
  <c r="H224" i="8"/>
  <c r="H223" i="5"/>
  <c r="F171" i="5"/>
  <c r="F9" i="5" l="1"/>
  <c r="E5" i="5"/>
  <c r="E6" i="5"/>
  <c r="H177" i="8"/>
  <c r="H174" i="8"/>
  <c r="G205" i="5"/>
  <c r="G203" i="5"/>
  <c r="G194" i="5"/>
  <c r="G178" i="5"/>
  <c r="F199" i="5"/>
  <c r="F196" i="5"/>
  <c r="F183" i="5"/>
  <c r="F181" i="5"/>
  <c r="F193" i="5"/>
  <c r="F191" i="5"/>
  <c r="F188" i="5"/>
  <c r="G187" i="5"/>
  <c r="H222" i="8"/>
  <c r="G182" i="5"/>
  <c r="G180" i="5"/>
  <c r="F223" i="5"/>
  <c r="F180" i="5"/>
  <c r="H214" i="8"/>
  <c r="F220" i="5"/>
  <c r="F177" i="5"/>
  <c r="H211" i="8"/>
  <c r="F175" i="5"/>
  <c r="H203" i="8"/>
  <c r="F172" i="5"/>
  <c r="F212" i="5"/>
  <c r="F209" i="5"/>
  <c r="H190" i="8"/>
  <c r="H206" i="5"/>
  <c r="F207" i="5"/>
  <c r="H185" i="8"/>
  <c r="H184" i="5"/>
  <c r="F204" i="5"/>
  <c r="H184" i="8"/>
  <c r="G219" i="5"/>
  <c r="F197" i="5"/>
  <c r="H180" i="8"/>
  <c r="G209" i="5"/>
  <c r="F10" i="5"/>
  <c r="I202" i="5"/>
  <c r="G202" i="5"/>
  <c r="F224" i="5"/>
  <c r="F192" i="5"/>
  <c r="F176" i="5"/>
  <c r="H220" i="8"/>
  <c r="G181" i="5"/>
  <c r="H205" i="5"/>
  <c r="I216" i="5"/>
  <c r="G216" i="5"/>
  <c r="J216" i="5"/>
  <c r="I200" i="5"/>
  <c r="G200" i="5"/>
  <c r="J200" i="5"/>
  <c r="I184" i="5"/>
  <c r="G184" i="5"/>
  <c r="J184" i="5"/>
  <c r="H219" i="8"/>
  <c r="H183" i="8"/>
  <c r="G223" i="5"/>
  <c r="G201" i="5"/>
  <c r="I223" i="5"/>
  <c r="J217" i="5"/>
  <c r="I215" i="5"/>
  <c r="J215" i="5"/>
  <c r="I199" i="5"/>
  <c r="J199" i="5"/>
  <c r="I183" i="5"/>
  <c r="J183" i="5"/>
  <c r="F222" i="5"/>
  <c r="F190" i="5"/>
  <c r="F174" i="5"/>
  <c r="H218" i="8"/>
  <c r="G222" i="5"/>
  <c r="G199" i="5"/>
  <c r="H202" i="5"/>
  <c r="I217" i="5"/>
  <c r="J209" i="5"/>
  <c r="I214" i="5"/>
  <c r="J214" i="5"/>
  <c r="I198" i="5"/>
  <c r="J198" i="5"/>
  <c r="I182" i="5"/>
  <c r="J182" i="5"/>
  <c r="F221" i="5"/>
  <c r="F189" i="5"/>
  <c r="F173" i="5"/>
  <c r="H217" i="8"/>
  <c r="H199" i="8"/>
  <c r="H181" i="8"/>
  <c r="G221" i="5"/>
  <c r="G198" i="5"/>
  <c r="G177" i="5"/>
  <c r="H222" i="5"/>
  <c r="H201" i="5"/>
  <c r="J202" i="5"/>
  <c r="I181" i="5"/>
  <c r="J181" i="5"/>
  <c r="H200" i="5"/>
  <c r="H177" i="5"/>
  <c r="I209" i="5"/>
  <c r="J201" i="5"/>
  <c r="I213" i="5"/>
  <c r="J213" i="5"/>
  <c r="I197" i="5"/>
  <c r="J197" i="5"/>
  <c r="I212" i="5"/>
  <c r="J212" i="5"/>
  <c r="H212" i="5"/>
  <c r="I196" i="5"/>
  <c r="J196" i="5"/>
  <c r="H196" i="5"/>
  <c r="I180" i="5"/>
  <c r="J180" i="5"/>
  <c r="H180" i="5"/>
  <c r="H215" i="8"/>
  <c r="H179" i="8"/>
  <c r="G217" i="5"/>
  <c r="G196" i="5"/>
  <c r="H199" i="5"/>
  <c r="H174" i="5"/>
  <c r="J193" i="5"/>
  <c r="I218" i="5"/>
  <c r="G218" i="5"/>
  <c r="I179" i="5"/>
  <c r="G179" i="5"/>
  <c r="J179" i="5"/>
  <c r="F202" i="5"/>
  <c r="G215" i="5"/>
  <c r="G174" i="5"/>
  <c r="H218" i="5"/>
  <c r="H198" i="5"/>
  <c r="H173" i="5"/>
  <c r="I201" i="5"/>
  <c r="J186" i="5"/>
  <c r="I195" i="5"/>
  <c r="G195" i="5"/>
  <c r="J195" i="5"/>
  <c r="J210" i="5"/>
  <c r="H210" i="5"/>
  <c r="J194" i="5"/>
  <c r="H194" i="5"/>
  <c r="J178" i="5"/>
  <c r="H178" i="5"/>
  <c r="F217" i="5"/>
  <c r="F201" i="5"/>
  <c r="F185" i="5"/>
  <c r="F114" i="5"/>
  <c r="F115" i="5" s="1"/>
  <c r="H195" i="8"/>
  <c r="G214" i="5"/>
  <c r="G193" i="5"/>
  <c r="G173" i="5"/>
  <c r="H217" i="5"/>
  <c r="H197" i="5"/>
  <c r="I194" i="5"/>
  <c r="J185" i="5"/>
  <c r="I211" i="5"/>
  <c r="G211" i="5"/>
  <c r="J211" i="5"/>
  <c r="F218" i="5"/>
  <c r="J171" i="5"/>
  <c r="H171" i="5"/>
  <c r="H173" i="8"/>
  <c r="I171" i="5"/>
  <c r="F216" i="5"/>
  <c r="F200" i="5"/>
  <c r="F184" i="5"/>
  <c r="H212" i="8"/>
  <c r="H193" i="8"/>
  <c r="G213" i="5"/>
  <c r="G171" i="5"/>
  <c r="H216" i="5"/>
  <c r="H195" i="5"/>
  <c r="I193" i="5"/>
  <c r="J177" i="5"/>
  <c r="J208" i="5"/>
  <c r="H208" i="5"/>
  <c r="H210" i="8"/>
  <c r="I208" i="5"/>
  <c r="J192" i="5"/>
  <c r="H192" i="5"/>
  <c r="H194" i="8"/>
  <c r="I192" i="5"/>
  <c r="J176" i="5"/>
  <c r="H176" i="5"/>
  <c r="H178" i="8"/>
  <c r="I176" i="5"/>
  <c r="H192" i="8"/>
  <c r="G191" i="5"/>
  <c r="H215" i="5"/>
  <c r="H193" i="5"/>
  <c r="I186" i="5"/>
  <c r="G186" i="5"/>
  <c r="J223" i="5"/>
  <c r="J207" i="5"/>
  <c r="J191" i="5"/>
  <c r="H191" i="5"/>
  <c r="J175" i="5"/>
  <c r="H175" i="5"/>
  <c r="F214" i="5"/>
  <c r="F198" i="5"/>
  <c r="F182" i="5"/>
  <c r="H209" i="8"/>
  <c r="H191" i="8"/>
  <c r="G210" i="5"/>
  <c r="G190" i="5"/>
  <c r="H214" i="5"/>
  <c r="I185" i="5"/>
  <c r="J206" i="5"/>
  <c r="I206" i="5"/>
  <c r="H208" i="8"/>
  <c r="G189" i="5"/>
  <c r="H213" i="5"/>
  <c r="I178" i="5"/>
  <c r="J221" i="5"/>
  <c r="I221" i="5"/>
  <c r="J173" i="5"/>
  <c r="I173" i="5"/>
  <c r="H225" i="8"/>
  <c r="G208" i="5"/>
  <c r="H211" i="5"/>
  <c r="J174" i="5"/>
  <c r="I174" i="5"/>
  <c r="J189" i="5"/>
  <c r="I189" i="5"/>
  <c r="H188" i="8"/>
  <c r="J220" i="5"/>
  <c r="I220" i="5"/>
  <c r="G220" i="5"/>
  <c r="J204" i="5"/>
  <c r="I204" i="5"/>
  <c r="G204" i="5"/>
  <c r="J188" i="5"/>
  <c r="I188" i="5"/>
  <c r="G188" i="5"/>
  <c r="J172" i="5"/>
  <c r="I172" i="5"/>
  <c r="G172" i="5"/>
  <c r="F211" i="5"/>
  <c r="F195" i="5"/>
  <c r="F179" i="5"/>
  <c r="H206" i="8"/>
  <c r="H187" i="8"/>
  <c r="G207" i="5"/>
  <c r="G185" i="5"/>
  <c r="H186" i="5"/>
  <c r="I175" i="5"/>
  <c r="J222" i="5"/>
  <c r="I222" i="5"/>
  <c r="J190" i="5"/>
  <c r="I190" i="5"/>
  <c r="J205" i="5"/>
  <c r="I205" i="5"/>
  <c r="H207" i="8"/>
  <c r="J219" i="5"/>
  <c r="H219" i="5"/>
  <c r="H221" i="8"/>
  <c r="I219" i="5"/>
  <c r="J203" i="5"/>
  <c r="H203" i="5"/>
  <c r="H205" i="8"/>
  <c r="I203" i="5"/>
  <c r="J187" i="5"/>
  <c r="H187" i="5"/>
  <c r="H189" i="8"/>
  <c r="I187" i="5"/>
  <c r="F210" i="5"/>
  <c r="F194" i="5"/>
  <c r="F178" i="5"/>
  <c r="H223" i="8"/>
  <c r="H204" i="8"/>
  <c r="H186" i="8"/>
  <c r="G206" i="5"/>
  <c r="G183" i="5"/>
  <c r="H207" i="5"/>
  <c r="E224" i="5" l="1"/>
  <c r="I224" i="5"/>
  <c r="E115" i="5"/>
  <c r="F116" i="5"/>
  <c r="F117" i="5" s="1"/>
  <c r="F118" i="5" s="1"/>
  <c r="E118" i="5" s="1"/>
  <c r="E114" i="5"/>
  <c r="F11" i="5"/>
  <c r="E10" i="5"/>
  <c r="H12" i="8" s="1"/>
  <c r="E9" i="5"/>
  <c r="H11" i="8" s="1"/>
  <c r="F12" i="5"/>
  <c r="H226" i="8" l="1"/>
  <c r="I118" i="5"/>
  <c r="F119" i="5"/>
  <c r="E119" i="5" s="1"/>
  <c r="E117" i="5"/>
  <c r="H119" i="8" s="1"/>
  <c r="F120" i="5"/>
  <c r="I119" i="5"/>
  <c r="H120" i="8"/>
  <c r="E116" i="5"/>
  <c r="H117" i="8"/>
  <c r="H116" i="8"/>
  <c r="E12" i="5"/>
  <c r="H14" i="8" s="1"/>
  <c r="E11" i="5"/>
  <c r="H13" i="8" s="1"/>
  <c r="F13" i="5"/>
  <c r="E120" i="5" l="1"/>
  <c r="I120" i="5"/>
  <c r="F121" i="5"/>
  <c r="H121" i="8"/>
  <c r="H118" i="8"/>
  <c r="E13" i="5"/>
  <c r="H15" i="8" s="1"/>
  <c r="F14" i="5"/>
  <c r="E121" i="5" l="1"/>
  <c r="F122" i="5"/>
  <c r="I121" i="5"/>
  <c r="H122" i="8"/>
  <c r="E14" i="5"/>
  <c r="H16" i="8" s="1"/>
  <c r="F15" i="5"/>
  <c r="H123" i="8" l="1"/>
  <c r="E122" i="5"/>
  <c r="F123" i="5"/>
  <c r="I122" i="5"/>
  <c r="E15" i="5"/>
  <c r="H17" i="8" s="1"/>
  <c r="F16" i="5"/>
  <c r="E123" i="5" l="1"/>
  <c r="I123" i="5"/>
  <c r="F124" i="5"/>
  <c r="H124" i="8"/>
  <c r="E16" i="5"/>
  <c r="H18" i="8" s="1"/>
  <c r="F17" i="5"/>
  <c r="H125" i="8" l="1"/>
  <c r="E124" i="5"/>
  <c r="F125" i="5"/>
  <c r="I124" i="5"/>
  <c r="E17" i="5"/>
  <c r="H19" i="8" s="1"/>
  <c r="F18" i="5"/>
  <c r="E125" i="5" l="1"/>
  <c r="F126" i="5"/>
  <c r="I125" i="5"/>
  <c r="H126" i="8"/>
  <c r="E18" i="5"/>
  <c r="H20" i="8" s="1"/>
  <c r="F19" i="5"/>
  <c r="E126" i="5" l="1"/>
  <c r="F127" i="5"/>
  <c r="I126" i="5"/>
  <c r="H127" i="8"/>
  <c r="E19" i="5"/>
  <c r="H21" i="8" s="1"/>
  <c r="F20" i="5"/>
  <c r="H128" i="8" l="1"/>
  <c r="E127" i="5"/>
  <c r="I127" i="5"/>
  <c r="F128" i="5"/>
  <c r="E20" i="5"/>
  <c r="H22" i="8" s="1"/>
  <c r="F21" i="5"/>
  <c r="E128" i="5" l="1"/>
  <c r="F129" i="5"/>
  <c r="I128" i="5"/>
  <c r="H129" i="8"/>
  <c r="E21" i="5"/>
  <c r="H23" i="8" s="1"/>
  <c r="F22" i="5"/>
  <c r="H130" i="8" l="1"/>
  <c r="E129" i="5"/>
  <c r="I129" i="5"/>
  <c r="F130" i="5"/>
  <c r="E22" i="5"/>
  <c r="H24" i="8" s="1"/>
  <c r="F23" i="5"/>
  <c r="E130" i="5" l="1"/>
  <c r="F131" i="5"/>
  <c r="I130" i="5"/>
  <c r="H131" i="8"/>
  <c r="E23" i="5"/>
  <c r="H25" i="8" s="1"/>
  <c r="F24" i="5"/>
  <c r="E131" i="5" l="1"/>
  <c r="F132" i="5"/>
  <c r="I131" i="5"/>
  <c r="H132" i="8"/>
  <c r="E24" i="5"/>
  <c r="H26" i="8" s="1"/>
  <c r="F25" i="5"/>
  <c r="E132" i="5" l="1"/>
  <c r="I132" i="5"/>
  <c r="F133" i="5"/>
  <c r="H133" i="8"/>
  <c r="E25" i="5"/>
  <c r="H27" i="8" s="1"/>
  <c r="F26" i="5"/>
  <c r="E133" i="5" l="1"/>
  <c r="F134" i="5"/>
  <c r="I133" i="5"/>
  <c r="H134" i="8"/>
  <c r="E26" i="5"/>
  <c r="H28" i="8" s="1"/>
  <c r="F27" i="5"/>
  <c r="E134" i="5" l="1"/>
  <c r="F135" i="5"/>
  <c r="I134" i="5"/>
  <c r="H135" i="8"/>
  <c r="E27" i="5"/>
  <c r="H29" i="8" s="1"/>
  <c r="F28" i="5"/>
  <c r="E135" i="5" l="1"/>
  <c r="I135" i="5"/>
  <c r="F136" i="5"/>
  <c r="H136" i="8"/>
  <c r="E28" i="5"/>
  <c r="H30" i="8" s="1"/>
  <c r="F29" i="5"/>
  <c r="E136" i="5" l="1"/>
  <c r="F137" i="5"/>
  <c r="I136" i="5"/>
  <c r="H137" i="8"/>
  <c r="E29" i="5"/>
  <c r="H31" i="8" s="1"/>
  <c r="F30" i="5"/>
  <c r="E137" i="5" l="1"/>
  <c r="F138" i="5"/>
  <c r="I137" i="5"/>
  <c r="H138" i="8"/>
  <c r="E30" i="5"/>
  <c r="H32" i="8" s="1"/>
  <c r="F31" i="5"/>
  <c r="E138" i="5" l="1"/>
  <c r="F139" i="5"/>
  <c r="I138" i="5"/>
  <c r="H139" i="8"/>
  <c r="E31" i="5"/>
  <c r="H33" i="8" s="1"/>
  <c r="F32" i="5"/>
  <c r="H140" i="8" l="1"/>
  <c r="E139" i="5"/>
  <c r="F140" i="5"/>
  <c r="I139" i="5"/>
  <c r="E32" i="5"/>
  <c r="H34" i="8" s="1"/>
  <c r="F33" i="5"/>
  <c r="E140" i="5" l="1"/>
  <c r="F141" i="5"/>
  <c r="I140" i="5"/>
  <c r="H141" i="8"/>
  <c r="E33" i="5"/>
  <c r="H35" i="8" s="1"/>
  <c r="F34" i="5"/>
  <c r="E141" i="5" l="1"/>
  <c r="F142" i="5"/>
  <c r="I141" i="5"/>
  <c r="H142" i="8"/>
  <c r="E34" i="5"/>
  <c r="H36" i="8" s="1"/>
  <c r="F35" i="5"/>
  <c r="E142" i="5" l="1"/>
  <c r="I142" i="5"/>
  <c r="F143" i="5"/>
  <c r="H143" i="8"/>
  <c r="E35" i="5"/>
  <c r="H37" i="8" s="1"/>
  <c r="F36" i="5"/>
  <c r="E143" i="5" l="1"/>
  <c r="F144" i="5"/>
  <c r="I143" i="5"/>
  <c r="H144" i="8"/>
  <c r="E36" i="5"/>
  <c r="H38" i="8" s="1"/>
  <c r="F37" i="5"/>
  <c r="H145" i="8" l="1"/>
  <c r="E144" i="5"/>
  <c r="I144" i="5"/>
  <c r="F145" i="5"/>
  <c r="E37" i="5"/>
  <c r="H39" i="8" s="1"/>
  <c r="F38" i="5"/>
  <c r="E145" i="5" l="1"/>
  <c r="F146" i="5"/>
  <c r="I145" i="5"/>
  <c r="H146" i="8"/>
  <c r="E38" i="5"/>
  <c r="H40" i="8" s="1"/>
  <c r="F39" i="5"/>
  <c r="E146" i="5" l="1"/>
  <c r="F147" i="5"/>
  <c r="I146" i="5"/>
  <c r="H147" i="8"/>
  <c r="E39" i="5"/>
  <c r="H41" i="8" s="1"/>
  <c r="F40" i="5"/>
  <c r="E147" i="5" l="1"/>
  <c r="I147" i="5"/>
  <c r="F148" i="5"/>
  <c r="H148" i="8"/>
  <c r="E40" i="5"/>
  <c r="H42" i="8" s="1"/>
  <c r="F41" i="5"/>
  <c r="E148" i="5" l="1"/>
  <c r="F149" i="5"/>
  <c r="I148" i="5"/>
  <c r="H149" i="8"/>
  <c r="E41" i="5"/>
  <c r="H43" i="8" s="1"/>
  <c r="F42" i="5"/>
  <c r="E149" i="5" l="1"/>
  <c r="I149" i="5"/>
  <c r="F150" i="5"/>
  <c r="H150" i="8"/>
  <c r="E42" i="5"/>
  <c r="H44" i="8" s="1"/>
  <c r="F43" i="5"/>
  <c r="E150" i="5" l="1"/>
  <c r="F151" i="5"/>
  <c r="I150" i="5"/>
  <c r="H151" i="8"/>
  <c r="E43" i="5"/>
  <c r="H45" i="8" s="1"/>
  <c r="F44" i="5"/>
  <c r="E151" i="5" l="1"/>
  <c r="F152" i="5"/>
  <c r="I151" i="5"/>
  <c r="H152" i="8"/>
  <c r="E44" i="5"/>
  <c r="H46" i="8" s="1"/>
  <c r="F45" i="5"/>
  <c r="E152" i="5" l="1"/>
  <c r="I152" i="5"/>
  <c r="F153" i="5"/>
  <c r="H153" i="8"/>
  <c r="E45" i="5"/>
  <c r="H47" i="8" s="1"/>
  <c r="F46" i="5"/>
  <c r="E153" i="5" l="1"/>
  <c r="I153" i="5"/>
  <c r="F154" i="5"/>
  <c r="H154" i="8"/>
  <c r="E46" i="5"/>
  <c r="H48" i="8" s="1"/>
  <c r="F47" i="5"/>
  <c r="E154" i="5" l="1"/>
  <c r="F155" i="5"/>
  <c r="I154" i="5"/>
  <c r="H155" i="8"/>
  <c r="E47" i="5"/>
  <c r="H49" i="8" s="1"/>
  <c r="F48" i="5"/>
  <c r="E155" i="5" l="1"/>
  <c r="I155" i="5"/>
  <c r="F156" i="5"/>
  <c r="H156" i="8"/>
  <c r="E48" i="5"/>
  <c r="H50" i="8" s="1"/>
  <c r="F49" i="5"/>
  <c r="E156" i="5" l="1"/>
  <c r="I156" i="5"/>
  <c r="F157" i="5"/>
  <c r="H157" i="8"/>
  <c r="E49" i="5"/>
  <c r="H51" i="8" s="1"/>
  <c r="F50" i="5"/>
  <c r="E157" i="5" l="1"/>
  <c r="I157" i="5"/>
  <c r="F158" i="5"/>
  <c r="H158" i="8"/>
  <c r="E50" i="5"/>
  <c r="H52" i="8" s="1"/>
  <c r="F51" i="5"/>
  <c r="E158" i="5" l="1"/>
  <c r="F159" i="5"/>
  <c r="I158" i="5"/>
  <c r="H159" i="8"/>
  <c r="E51" i="5"/>
  <c r="H53" i="8" s="1"/>
  <c r="F52" i="5"/>
  <c r="E159" i="5" l="1"/>
  <c r="I159" i="5"/>
  <c r="F160" i="5"/>
  <c r="H160" i="8"/>
  <c r="E52" i="5"/>
  <c r="H54" i="8" s="1"/>
  <c r="F53" i="5"/>
  <c r="E160" i="5" l="1"/>
  <c r="F161" i="5"/>
  <c r="I160" i="5"/>
  <c r="H161" i="8"/>
  <c r="E53" i="5"/>
  <c r="H55" i="8" s="1"/>
  <c r="F54" i="5"/>
  <c r="E161" i="5" l="1"/>
  <c r="I161" i="5"/>
  <c r="F162" i="5"/>
  <c r="H162" i="8"/>
  <c r="E54" i="5"/>
  <c r="H56" i="8" s="1"/>
  <c r="F55" i="5"/>
  <c r="E162" i="5" l="1"/>
  <c r="I162" i="5"/>
  <c r="F163" i="5"/>
  <c r="H163" i="8"/>
  <c r="E55" i="5"/>
  <c r="H57" i="8" s="1"/>
  <c r="F56" i="5"/>
  <c r="E163" i="5" l="1"/>
  <c r="F164" i="5"/>
  <c r="I163" i="5"/>
  <c r="H164" i="8"/>
  <c r="E56" i="5"/>
  <c r="H58" i="8" s="1"/>
  <c r="F57" i="5"/>
  <c r="E164" i="5" l="1"/>
  <c r="F165" i="5"/>
  <c r="I164" i="5"/>
  <c r="H165" i="8"/>
  <c r="E57" i="5"/>
  <c r="H59" i="8" s="1"/>
  <c r="F58" i="5"/>
  <c r="H166" i="8" l="1"/>
  <c r="E165" i="5"/>
  <c r="F166" i="5"/>
  <c r="I165" i="5"/>
  <c r="E58" i="5"/>
  <c r="H60" i="8" s="1"/>
  <c r="F59" i="5"/>
  <c r="E166" i="5" l="1"/>
  <c r="F167" i="5"/>
  <c r="I166" i="5"/>
  <c r="H167" i="8"/>
  <c r="E59" i="5"/>
  <c r="H61" i="8" s="1"/>
  <c r="F60" i="5"/>
  <c r="E167" i="5" l="1"/>
  <c r="F168" i="5"/>
  <c r="I167" i="5"/>
  <c r="H168" i="8"/>
  <c r="E60" i="5"/>
  <c r="H62" i="8" s="1"/>
  <c r="F61" i="5"/>
  <c r="E168" i="5" l="1"/>
  <c r="I168" i="5"/>
  <c r="F169" i="5"/>
  <c r="H169" i="8"/>
  <c r="E61" i="5"/>
  <c r="H63" i="8" s="1"/>
  <c r="F62" i="5"/>
  <c r="E169" i="5" l="1"/>
  <c r="I169" i="5"/>
  <c r="F170" i="5"/>
  <c r="H170" i="8"/>
  <c r="E62" i="5"/>
  <c r="H64" i="8" s="1"/>
  <c r="F63" i="5"/>
  <c r="E170" i="5" l="1"/>
  <c r="I170" i="5"/>
  <c r="H171" i="8"/>
  <c r="E63" i="5"/>
  <c r="H65" i="8" s="1"/>
  <c r="F64" i="5"/>
  <c r="H172" i="8" l="1"/>
  <c r="E64" i="5"/>
  <c r="H66" i="8" s="1"/>
  <c r="F65" i="5"/>
  <c r="E65" i="5" l="1"/>
  <c r="H67" i="8" s="1"/>
  <c r="F66" i="5"/>
  <c r="E66" i="5" l="1"/>
  <c r="H68" i="8" s="1"/>
  <c r="F67" i="5"/>
  <c r="E67" i="5" l="1"/>
  <c r="H69" i="8" s="1"/>
  <c r="F68" i="5"/>
  <c r="E68" i="5" l="1"/>
  <c r="H70" i="8" s="1"/>
  <c r="F69" i="5"/>
  <c r="E69" i="5" l="1"/>
  <c r="H71" i="8" s="1"/>
  <c r="F70" i="5"/>
  <c r="E70" i="5" l="1"/>
  <c r="H72" i="8" s="1"/>
  <c r="F71" i="5"/>
  <c r="E71" i="5" l="1"/>
  <c r="H73" i="8" s="1"/>
  <c r="F72" i="5"/>
  <c r="E72" i="5" l="1"/>
  <c r="H74" i="8" s="1"/>
  <c r="F73" i="5"/>
  <c r="E73" i="5" l="1"/>
  <c r="H75" i="8" s="1"/>
  <c r="F74" i="5"/>
  <c r="E74" i="5" l="1"/>
  <c r="H76" i="8" s="1"/>
  <c r="F75" i="5"/>
  <c r="E75" i="5" l="1"/>
  <c r="H77" i="8" s="1"/>
  <c r="F76" i="5"/>
  <c r="E76" i="5" l="1"/>
  <c r="H78" i="8" s="1"/>
  <c r="F77" i="5"/>
  <c r="E77" i="5" l="1"/>
  <c r="H79" i="8" s="1"/>
  <c r="F78" i="5"/>
  <c r="E78" i="5" l="1"/>
  <c r="H80" i="8" s="1"/>
  <c r="F79" i="5"/>
  <c r="E79" i="5" l="1"/>
  <c r="H81" i="8" s="1"/>
  <c r="F80" i="5"/>
  <c r="E80" i="5" l="1"/>
  <c r="H82" i="8" s="1"/>
  <c r="F81" i="5"/>
  <c r="E81" i="5" l="1"/>
  <c r="H83" i="8" s="1"/>
  <c r="F82" i="5"/>
  <c r="E82" i="5" l="1"/>
  <c r="H84" i="8" s="1"/>
  <c r="F83" i="5"/>
  <c r="E83" i="5" l="1"/>
  <c r="H85" i="8" s="1"/>
  <c r="F84" i="5"/>
  <c r="E84" i="5" l="1"/>
  <c r="H86" i="8" s="1"/>
  <c r="F85" i="5"/>
  <c r="E85" i="5" l="1"/>
  <c r="H87" i="8" s="1"/>
  <c r="F86" i="5"/>
  <c r="E86" i="5" l="1"/>
  <c r="H88" i="8" s="1"/>
  <c r="F87" i="5"/>
  <c r="E87" i="5" l="1"/>
  <c r="H89" i="8" s="1"/>
  <c r="F88" i="5"/>
  <c r="E88" i="5" l="1"/>
  <c r="H90" i="8" s="1"/>
  <c r="F89" i="5"/>
  <c r="E89" i="5" l="1"/>
  <c r="H91" i="8" s="1"/>
  <c r="F90" i="5"/>
  <c r="E90" i="5" l="1"/>
  <c r="H92" i="8" s="1"/>
  <c r="F91" i="5"/>
  <c r="E91" i="5" l="1"/>
  <c r="H93" i="8" s="1"/>
  <c r="F92" i="5"/>
  <c r="E92" i="5" l="1"/>
  <c r="H94" i="8" s="1"/>
  <c r="F93" i="5"/>
  <c r="E93" i="5" l="1"/>
  <c r="H95" i="8" s="1"/>
  <c r="F94" i="5"/>
  <c r="E94" i="5" l="1"/>
  <c r="H96" i="8" s="1"/>
  <c r="F95" i="5"/>
  <c r="E95" i="5" l="1"/>
  <c r="H97" i="8" s="1"/>
  <c r="F96" i="5"/>
  <c r="E96" i="5" l="1"/>
  <c r="H98" i="8" s="1"/>
  <c r="F97" i="5"/>
  <c r="E97" i="5" l="1"/>
  <c r="H99" i="8" s="1"/>
  <c r="F98" i="5"/>
  <c r="E98" i="5" l="1"/>
  <c r="H100" i="8" s="1"/>
  <c r="F99" i="5"/>
  <c r="E99" i="5" l="1"/>
  <c r="H101" i="8" s="1"/>
  <c r="F100" i="5"/>
  <c r="E100" i="5" l="1"/>
  <c r="H102" i="8" s="1"/>
  <c r="F101" i="5"/>
  <c r="E101" i="5" l="1"/>
  <c r="H103" i="8" s="1"/>
  <c r="F102" i="5"/>
  <c r="E102" i="5" l="1"/>
  <c r="H104" i="8" s="1"/>
  <c r="F103" i="5"/>
  <c r="E103" i="5" l="1"/>
  <c r="H105" i="8" s="1"/>
  <c r="F104" i="5"/>
  <c r="E104" i="5" l="1"/>
  <c r="H106" i="8" s="1"/>
  <c r="F105" i="5"/>
  <c r="E105" i="5" l="1"/>
  <c r="H107" i="8" s="1"/>
  <c r="F106" i="5"/>
  <c r="E106" i="5" l="1"/>
  <c r="H108" i="8" s="1"/>
  <c r="F107" i="5"/>
  <c r="E107" i="5" l="1"/>
  <c r="H109" i="8" s="1"/>
  <c r="F108" i="5"/>
  <c r="E108" i="5" l="1"/>
  <c r="H110" i="8" s="1"/>
  <c r="F109" i="5"/>
  <c r="E109" i="5" l="1"/>
  <c r="H111" i="8" s="1"/>
  <c r="F110" i="5"/>
  <c r="E110" i="5" l="1"/>
  <c r="H112" i="8" s="1"/>
  <c r="F111" i="5"/>
  <c r="E111" i="5" l="1"/>
  <c r="H113" i="8" s="1"/>
  <c r="F112" i="5"/>
  <c r="F113" i="5" s="1"/>
  <c r="E113" i="5" s="1"/>
  <c r="H115" i="8" s="1"/>
  <c r="E112" i="5" l="1"/>
  <c r="H114" i="8" s="1"/>
  <c r="B6" i="8" l="1"/>
  <c r="B5" i="8"/>
  <c r="E3" i="5"/>
  <c r="C27" i="1"/>
  <c r="B1" i="8" s="1"/>
  <c r="D16" i="1"/>
  <c r="Q10" i="5" l="1"/>
  <c r="Q9" i="5"/>
  <c r="L14" i="8"/>
  <c r="L13" i="8"/>
  <c r="U9" i="5"/>
  <c r="Q14" i="8"/>
  <c r="P14" i="8"/>
  <c r="Q13" i="8"/>
  <c r="P13" i="8"/>
  <c r="V10" i="5"/>
  <c r="V9" i="5"/>
  <c r="U10" i="5"/>
  <c r="G155" i="5"/>
  <c r="G156" i="5"/>
  <c r="G157" i="5"/>
  <c r="B11" i="8"/>
  <c r="D11" i="8" s="1"/>
  <c r="B3" i="8"/>
  <c r="A22" i="1"/>
  <c r="B22" i="1"/>
  <c r="B18" i="1"/>
  <c r="N10" i="5"/>
  <c r="C25" i="1"/>
  <c r="B7" i="8" s="1"/>
  <c r="B8" i="8" s="1"/>
  <c r="E2" i="5"/>
  <c r="K224" i="5" s="1"/>
  <c r="E4" i="5"/>
  <c r="G10" i="5" s="1"/>
  <c r="H10" i="5" s="1"/>
  <c r="A41" i="1"/>
  <c r="A39" i="1"/>
  <c r="A43" i="1"/>
  <c r="A45" i="1"/>
  <c r="A18" i="1"/>
  <c r="A20" i="1"/>
  <c r="G224" i="5" l="1"/>
  <c r="G149" i="5"/>
  <c r="G137" i="5"/>
  <c r="G133" i="5"/>
  <c r="G148" i="5"/>
  <c r="G139" i="5"/>
  <c r="G138" i="5"/>
  <c r="G132" i="5"/>
  <c r="G131" i="5"/>
  <c r="H131" i="5" s="1"/>
  <c r="G170" i="5"/>
  <c r="G159" i="5"/>
  <c r="J159" i="5" s="1"/>
  <c r="G130" i="5"/>
  <c r="G154" i="5"/>
  <c r="H154" i="5" s="1"/>
  <c r="G153" i="5"/>
  <c r="H153" i="5" s="1"/>
  <c r="G140" i="5"/>
  <c r="H140" i="5" s="1"/>
  <c r="G158" i="5"/>
  <c r="H158" i="5" s="1"/>
  <c r="G129" i="5"/>
  <c r="H129" i="5" s="1"/>
  <c r="G147" i="5"/>
  <c r="G128" i="5"/>
  <c r="G165" i="5"/>
  <c r="G146" i="5"/>
  <c r="G127" i="5"/>
  <c r="H127" i="5" s="1"/>
  <c r="G145" i="5"/>
  <c r="G126" i="5"/>
  <c r="H126" i="5" s="1"/>
  <c r="G125" i="5"/>
  <c r="G169" i="5"/>
  <c r="H169" i="5" s="1"/>
  <c r="G164" i="5"/>
  <c r="H164" i="5" s="1"/>
  <c r="G163" i="5"/>
  <c r="G162" i="5"/>
  <c r="H162" i="5" s="1"/>
  <c r="G124" i="5"/>
  <c r="H124" i="5" s="1"/>
  <c r="G161" i="5"/>
  <c r="J161" i="5" s="1"/>
  <c r="G142" i="5"/>
  <c r="H142" i="5" s="1"/>
  <c r="G123" i="5"/>
  <c r="H123" i="5" s="1"/>
  <c r="G144" i="5"/>
  <c r="G143" i="5"/>
  <c r="G160" i="5"/>
  <c r="G141" i="5"/>
  <c r="G122" i="5"/>
  <c r="H122" i="5" s="1"/>
  <c r="H146" i="5"/>
  <c r="J146" i="5"/>
  <c r="H165" i="5"/>
  <c r="J165" i="5"/>
  <c r="H128" i="5"/>
  <c r="J128" i="5"/>
  <c r="H133" i="5"/>
  <c r="J133" i="5"/>
  <c r="H161" i="5"/>
  <c r="J131" i="5"/>
  <c r="J126" i="5"/>
  <c r="H132" i="5"/>
  <c r="J132" i="5"/>
  <c r="H160" i="5"/>
  <c r="J160" i="5"/>
  <c r="H125" i="5"/>
  <c r="J125" i="5"/>
  <c r="H149" i="5"/>
  <c r="J149" i="5"/>
  <c r="H130" i="5"/>
  <c r="J130" i="5"/>
  <c r="H156" i="5"/>
  <c r="J156" i="5"/>
  <c r="H139" i="5"/>
  <c r="J139" i="5"/>
  <c r="H147" i="5"/>
  <c r="J147" i="5"/>
  <c r="H143" i="5"/>
  <c r="J143" i="5"/>
  <c r="H157" i="5"/>
  <c r="J157" i="5"/>
  <c r="H170" i="5"/>
  <c r="J170" i="5"/>
  <c r="J122" i="5"/>
  <c r="H148" i="5"/>
  <c r="J148" i="5"/>
  <c r="J162" i="5"/>
  <c r="H159" i="5"/>
  <c r="H137" i="5"/>
  <c r="J137" i="5"/>
  <c r="G121" i="5"/>
  <c r="H138" i="5"/>
  <c r="J138" i="5"/>
  <c r="J153" i="5"/>
  <c r="G168" i="5"/>
  <c r="G152" i="5"/>
  <c r="G136" i="5"/>
  <c r="G120" i="5"/>
  <c r="H145" i="5"/>
  <c r="J145" i="5"/>
  <c r="G167" i="5"/>
  <c r="G151" i="5"/>
  <c r="G135" i="5"/>
  <c r="G119" i="5"/>
  <c r="H163" i="5"/>
  <c r="J163" i="5"/>
  <c r="H144" i="5"/>
  <c r="J144" i="5"/>
  <c r="H141" i="5"/>
  <c r="J141" i="5"/>
  <c r="H155" i="5"/>
  <c r="J155" i="5"/>
  <c r="J169" i="5"/>
  <c r="K117" i="5"/>
  <c r="K118" i="5"/>
  <c r="K119" i="5"/>
  <c r="K120" i="5"/>
  <c r="K121" i="5"/>
  <c r="K122" i="5"/>
  <c r="K123" i="5"/>
  <c r="K124" i="5"/>
  <c r="K125" i="5"/>
  <c r="K126" i="5"/>
  <c r="K127" i="5"/>
  <c r="K128" i="5"/>
  <c r="K129" i="5"/>
  <c r="K130" i="5"/>
  <c r="K131" i="5"/>
  <c r="K132" i="5"/>
  <c r="K133" i="5"/>
  <c r="K134" i="5"/>
  <c r="K135" i="5"/>
  <c r="K136" i="5"/>
  <c r="K137" i="5"/>
  <c r="K138" i="5"/>
  <c r="K139" i="5"/>
  <c r="K140" i="5"/>
  <c r="K141" i="5"/>
  <c r="K142" i="5"/>
  <c r="K143" i="5"/>
  <c r="K144" i="5"/>
  <c r="K145" i="5"/>
  <c r="K146" i="5"/>
  <c r="K147" i="5"/>
  <c r="K148" i="5"/>
  <c r="K149" i="5"/>
  <c r="K150" i="5"/>
  <c r="K151" i="5"/>
  <c r="K152" i="5"/>
  <c r="K153" i="5"/>
  <c r="K154" i="5"/>
  <c r="K155" i="5"/>
  <c r="K156" i="5"/>
  <c r="K157" i="5"/>
  <c r="K158" i="5"/>
  <c r="K159" i="5"/>
  <c r="K160" i="5"/>
  <c r="K161" i="5"/>
  <c r="K162" i="5"/>
  <c r="K163" i="5"/>
  <c r="K164" i="5"/>
  <c r="K165" i="5"/>
  <c r="K166" i="5"/>
  <c r="K167" i="5"/>
  <c r="K168" i="5"/>
  <c r="K169" i="5"/>
  <c r="K170" i="5"/>
  <c r="G166" i="5"/>
  <c r="G150" i="5"/>
  <c r="G134" i="5"/>
  <c r="G118" i="5"/>
  <c r="G115" i="5"/>
  <c r="H115" i="5" s="1"/>
  <c r="G116" i="5"/>
  <c r="H116" i="5" s="1"/>
  <c r="G117" i="5"/>
  <c r="H117" i="5" s="1"/>
  <c r="K113" i="5"/>
  <c r="K115" i="5"/>
  <c r="K114" i="5"/>
  <c r="K116" i="5"/>
  <c r="G114" i="5"/>
  <c r="H114" i="5" s="1"/>
  <c r="C20" i="8"/>
  <c r="E20" i="8" s="1"/>
  <c r="C21" i="8"/>
  <c r="B21" i="8"/>
  <c r="C22" i="8"/>
  <c r="C23" i="8"/>
  <c r="C24" i="8"/>
  <c r="C25" i="8"/>
  <c r="C26" i="8"/>
  <c r="C27" i="8"/>
  <c r="C28" i="8"/>
  <c r="C29" i="8"/>
  <c r="C30" i="8"/>
  <c r="C31" i="8"/>
  <c r="C32" i="8"/>
  <c r="C33" i="8"/>
  <c r="C34" i="8"/>
  <c r="G113" i="5"/>
  <c r="H113" i="5" s="1"/>
  <c r="B47" i="1"/>
  <c r="K10" i="5"/>
  <c r="K9" i="5"/>
  <c r="K12" i="5"/>
  <c r="K11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B4" i="8"/>
  <c r="C11" i="8" s="1"/>
  <c r="B12" i="8" s="1"/>
  <c r="C12" i="8" s="1"/>
  <c r="I12" i="8"/>
  <c r="I45" i="8"/>
  <c r="I206" i="8"/>
  <c r="I47" i="8"/>
  <c r="I96" i="8"/>
  <c r="I129" i="8"/>
  <c r="I146" i="8"/>
  <c r="I131" i="8"/>
  <c r="I180" i="8"/>
  <c r="I213" i="8"/>
  <c r="I23" i="8"/>
  <c r="I56" i="8"/>
  <c r="I89" i="8"/>
  <c r="I122" i="8"/>
  <c r="I115" i="8"/>
  <c r="I28" i="8"/>
  <c r="I61" i="8"/>
  <c r="I207" i="8"/>
  <c r="I63" i="8"/>
  <c r="I112" i="8"/>
  <c r="I145" i="8"/>
  <c r="I162" i="8"/>
  <c r="I163" i="8"/>
  <c r="I196" i="8"/>
  <c r="I102" i="8"/>
  <c r="I39" i="8"/>
  <c r="I72" i="8"/>
  <c r="I105" i="8"/>
  <c r="I138" i="8"/>
  <c r="I113" i="8"/>
  <c r="I44" i="8"/>
  <c r="I77" i="8"/>
  <c r="I107" i="8"/>
  <c r="I79" i="8"/>
  <c r="I128" i="8"/>
  <c r="I161" i="8"/>
  <c r="I178" i="8"/>
  <c r="I179" i="8"/>
  <c r="I212" i="8"/>
  <c r="I134" i="8"/>
  <c r="I55" i="8"/>
  <c r="I88" i="8"/>
  <c r="I121" i="8"/>
  <c r="I154" i="8"/>
  <c r="I80" i="8"/>
  <c r="I60" i="8"/>
  <c r="I93" i="8"/>
  <c r="I14" i="8"/>
  <c r="I95" i="8"/>
  <c r="I144" i="8"/>
  <c r="I177" i="8"/>
  <c r="I194" i="8"/>
  <c r="I195" i="8"/>
  <c r="I59" i="8"/>
  <c r="I166" i="8"/>
  <c r="I71" i="8"/>
  <c r="I104" i="8"/>
  <c r="I137" i="8"/>
  <c r="I170" i="8"/>
  <c r="I31" i="8"/>
  <c r="I76" i="8"/>
  <c r="I109" i="8"/>
  <c r="I30" i="8"/>
  <c r="I111" i="8"/>
  <c r="I160" i="8"/>
  <c r="I193" i="8"/>
  <c r="I210" i="8"/>
  <c r="I11" i="8"/>
  <c r="I21" i="8"/>
  <c r="I198" i="8"/>
  <c r="I87" i="8"/>
  <c r="I120" i="8"/>
  <c r="I153" i="8"/>
  <c r="I186" i="8"/>
  <c r="I92" i="8"/>
  <c r="I125" i="8"/>
  <c r="I62" i="8"/>
  <c r="I127" i="8"/>
  <c r="I176" i="8"/>
  <c r="I209" i="8"/>
  <c r="I226" i="8"/>
  <c r="I187" i="8"/>
  <c r="I37" i="8"/>
  <c r="I203" i="8"/>
  <c r="I103" i="8"/>
  <c r="I136" i="8"/>
  <c r="I169" i="8"/>
  <c r="I202" i="8"/>
  <c r="I197" i="8"/>
  <c r="I108" i="8"/>
  <c r="I141" i="8"/>
  <c r="I78" i="8"/>
  <c r="I143" i="8"/>
  <c r="I192" i="8"/>
  <c r="I225" i="8"/>
  <c r="I99" i="8"/>
  <c r="I20" i="8"/>
  <c r="I53" i="8"/>
  <c r="I22" i="8"/>
  <c r="I119" i="8"/>
  <c r="I152" i="8"/>
  <c r="I185" i="8"/>
  <c r="I218" i="8"/>
  <c r="I29" i="8"/>
  <c r="I124" i="8"/>
  <c r="I157" i="8"/>
  <c r="I110" i="8"/>
  <c r="I159" i="8"/>
  <c r="I208" i="8"/>
  <c r="I43" i="8"/>
  <c r="I147" i="8"/>
  <c r="I36" i="8"/>
  <c r="I69" i="8"/>
  <c r="I38" i="8"/>
  <c r="I135" i="8"/>
  <c r="I168" i="8"/>
  <c r="I201" i="8"/>
  <c r="I27" i="8"/>
  <c r="I123" i="8"/>
  <c r="I140" i="8"/>
  <c r="I173" i="8"/>
  <c r="I126" i="8"/>
  <c r="I175" i="8"/>
  <c r="I219" i="8"/>
  <c r="I18" i="8"/>
  <c r="I211" i="8"/>
  <c r="I52" i="8"/>
  <c r="I85" i="8"/>
  <c r="I54" i="8"/>
  <c r="I151" i="8"/>
  <c r="I184" i="8"/>
  <c r="I217" i="8"/>
  <c r="I130" i="8"/>
  <c r="I156" i="8"/>
  <c r="I189" i="8"/>
  <c r="I158" i="8"/>
  <c r="I191" i="8"/>
  <c r="I17" i="8"/>
  <c r="I34" i="8"/>
  <c r="I75" i="8"/>
  <c r="I68" i="8"/>
  <c r="I101" i="8"/>
  <c r="I70" i="8"/>
  <c r="I167" i="8"/>
  <c r="I200" i="8"/>
  <c r="I171" i="8"/>
  <c r="I164" i="8"/>
  <c r="I172" i="8"/>
  <c r="I205" i="8"/>
  <c r="I190" i="8"/>
  <c r="I223" i="8"/>
  <c r="I33" i="8"/>
  <c r="I50" i="8"/>
  <c r="I19" i="8"/>
  <c r="I84" i="8"/>
  <c r="I117" i="8"/>
  <c r="I86" i="8"/>
  <c r="I183" i="8"/>
  <c r="I216" i="8"/>
  <c r="I26" i="8"/>
  <c r="I188" i="8"/>
  <c r="I221" i="8"/>
  <c r="I222" i="8"/>
  <c r="I16" i="8"/>
  <c r="I49" i="8"/>
  <c r="I66" i="8"/>
  <c r="I35" i="8"/>
  <c r="I100" i="8"/>
  <c r="I133" i="8"/>
  <c r="I118" i="8"/>
  <c r="I199" i="8"/>
  <c r="I91" i="8"/>
  <c r="I42" i="8"/>
  <c r="I174" i="8"/>
  <c r="I204" i="8"/>
  <c r="I46" i="8"/>
  <c r="I224" i="8"/>
  <c r="I32" i="8"/>
  <c r="I65" i="8"/>
  <c r="I82" i="8"/>
  <c r="I51" i="8"/>
  <c r="I116" i="8"/>
  <c r="I149" i="8"/>
  <c r="I150" i="8"/>
  <c r="I215" i="8"/>
  <c r="I25" i="8"/>
  <c r="I58" i="8"/>
  <c r="I40" i="8"/>
  <c r="I220" i="8"/>
  <c r="I94" i="8"/>
  <c r="I139" i="8"/>
  <c r="I48" i="8"/>
  <c r="I81" i="8"/>
  <c r="I98" i="8"/>
  <c r="I67" i="8"/>
  <c r="I132" i="8"/>
  <c r="I165" i="8"/>
  <c r="I182" i="8"/>
  <c r="I155" i="8"/>
  <c r="I41" i="8"/>
  <c r="I74" i="8"/>
  <c r="I73" i="8"/>
  <c r="I13" i="8"/>
  <c r="I142" i="8"/>
  <c r="I15" i="8"/>
  <c r="I64" i="8"/>
  <c r="I97" i="8"/>
  <c r="I114" i="8"/>
  <c r="I83" i="8"/>
  <c r="I148" i="8"/>
  <c r="I181" i="8"/>
  <c r="I214" i="8"/>
  <c r="I24" i="8"/>
  <c r="I57" i="8"/>
  <c r="I90" i="8"/>
  <c r="I106" i="8"/>
  <c r="G87" i="5"/>
  <c r="H87" i="5" s="1"/>
  <c r="G55" i="5"/>
  <c r="H55" i="5" s="1"/>
  <c r="G85" i="5"/>
  <c r="H85" i="5" s="1"/>
  <c r="G71" i="5"/>
  <c r="H71" i="5" s="1"/>
  <c r="G69" i="5"/>
  <c r="H69" i="5" s="1"/>
  <c r="G54" i="5"/>
  <c r="H54" i="5" s="1"/>
  <c r="G86" i="5"/>
  <c r="H86" i="5" s="1"/>
  <c r="G70" i="5"/>
  <c r="H70" i="5" s="1"/>
  <c r="G23" i="5"/>
  <c r="H23" i="5" s="1"/>
  <c r="G22" i="5"/>
  <c r="H22" i="5" s="1"/>
  <c r="G53" i="5"/>
  <c r="H53" i="5" s="1"/>
  <c r="G38" i="5"/>
  <c r="H38" i="5" s="1"/>
  <c r="G103" i="5"/>
  <c r="H103" i="5" s="1"/>
  <c r="G102" i="5"/>
  <c r="H102" i="5" s="1"/>
  <c r="G21" i="5"/>
  <c r="H21" i="5" s="1"/>
  <c r="G39" i="5"/>
  <c r="H39" i="5" s="1"/>
  <c r="G37" i="5"/>
  <c r="H37" i="5" s="1"/>
  <c r="G101" i="5"/>
  <c r="H101" i="5" s="1"/>
  <c r="G20" i="5"/>
  <c r="H20" i="5" s="1"/>
  <c r="G51" i="5"/>
  <c r="H51" i="5" s="1"/>
  <c r="G52" i="5"/>
  <c r="H52" i="5" s="1"/>
  <c r="G18" i="5"/>
  <c r="H18" i="5" s="1"/>
  <c r="G83" i="5"/>
  <c r="H83" i="5" s="1"/>
  <c r="G97" i="5"/>
  <c r="H97" i="5" s="1"/>
  <c r="G49" i="5"/>
  <c r="H49" i="5" s="1"/>
  <c r="G33" i="5"/>
  <c r="H33" i="5" s="1"/>
  <c r="G17" i="5"/>
  <c r="H17" i="5" s="1"/>
  <c r="G100" i="5"/>
  <c r="H100" i="5" s="1"/>
  <c r="G34" i="5"/>
  <c r="H34" i="5" s="1"/>
  <c r="G64" i="5"/>
  <c r="H64" i="5" s="1"/>
  <c r="G48" i="5"/>
  <c r="H48" i="5" s="1"/>
  <c r="G32" i="5"/>
  <c r="H32" i="5" s="1"/>
  <c r="G16" i="5"/>
  <c r="H16" i="5" s="1"/>
  <c r="G35" i="5"/>
  <c r="H35" i="5" s="1"/>
  <c r="G65" i="5"/>
  <c r="H65" i="5" s="1"/>
  <c r="G95" i="5"/>
  <c r="H95" i="5" s="1"/>
  <c r="G63" i="5"/>
  <c r="H63" i="5" s="1"/>
  <c r="G47" i="5"/>
  <c r="H47" i="5" s="1"/>
  <c r="G31" i="5"/>
  <c r="H31" i="5" s="1"/>
  <c r="G15" i="5"/>
  <c r="H15" i="5" s="1"/>
  <c r="G112" i="5"/>
  <c r="H112" i="5" s="1"/>
  <c r="G30" i="5"/>
  <c r="H30" i="5" s="1"/>
  <c r="G14" i="5"/>
  <c r="H14" i="5" s="1"/>
  <c r="G19" i="5"/>
  <c r="H19" i="5" s="1"/>
  <c r="G79" i="5"/>
  <c r="H79" i="5" s="1"/>
  <c r="G45" i="5"/>
  <c r="H45" i="5" s="1"/>
  <c r="G29" i="5"/>
  <c r="H29" i="5" s="1"/>
  <c r="G13" i="5"/>
  <c r="H13" i="5" s="1"/>
  <c r="G84" i="5"/>
  <c r="H84" i="5" s="1"/>
  <c r="G82" i="5"/>
  <c r="H82" i="5" s="1"/>
  <c r="G46" i="5"/>
  <c r="H46" i="5" s="1"/>
  <c r="G60" i="5"/>
  <c r="H60" i="5" s="1"/>
  <c r="G44" i="5"/>
  <c r="H44" i="5" s="1"/>
  <c r="G28" i="5"/>
  <c r="H28" i="5" s="1"/>
  <c r="G12" i="5"/>
  <c r="H12" i="5" s="1"/>
  <c r="G67" i="5"/>
  <c r="H67" i="5" s="1"/>
  <c r="G81" i="5"/>
  <c r="H81" i="5" s="1"/>
  <c r="G111" i="5"/>
  <c r="H111" i="5" s="1"/>
  <c r="G110" i="5"/>
  <c r="H110" i="5" s="1"/>
  <c r="G109" i="5"/>
  <c r="H109" i="5" s="1"/>
  <c r="G92" i="5"/>
  <c r="H92" i="5" s="1"/>
  <c r="G43" i="5"/>
  <c r="H43" i="5" s="1"/>
  <c r="G27" i="5"/>
  <c r="H27" i="5" s="1"/>
  <c r="G9" i="5"/>
  <c r="H9" i="5" s="1"/>
  <c r="G68" i="5"/>
  <c r="H68" i="5" s="1"/>
  <c r="G66" i="5"/>
  <c r="H66" i="5" s="1"/>
  <c r="G62" i="5"/>
  <c r="H62" i="5" s="1"/>
  <c r="G61" i="5"/>
  <c r="H61" i="5" s="1"/>
  <c r="G91" i="5"/>
  <c r="H91" i="5" s="1"/>
  <c r="G58" i="5"/>
  <c r="H58" i="5" s="1"/>
  <c r="G11" i="5"/>
  <c r="H11" i="5" s="1"/>
  <c r="G36" i="5"/>
  <c r="H36" i="5" s="1"/>
  <c r="G50" i="5"/>
  <c r="H50" i="5" s="1"/>
  <c r="G80" i="5"/>
  <c r="H80" i="5" s="1"/>
  <c r="G94" i="5"/>
  <c r="H94" i="5" s="1"/>
  <c r="G77" i="5"/>
  <c r="H77" i="5" s="1"/>
  <c r="G76" i="5"/>
  <c r="H76" i="5" s="1"/>
  <c r="G75" i="5"/>
  <c r="H75" i="5" s="1"/>
  <c r="G106" i="5"/>
  <c r="H106" i="5" s="1"/>
  <c r="G74" i="5"/>
  <c r="H74" i="5" s="1"/>
  <c r="G26" i="5"/>
  <c r="H26" i="5" s="1"/>
  <c r="G105" i="5"/>
  <c r="H105" i="5" s="1"/>
  <c r="G73" i="5"/>
  <c r="H73" i="5" s="1"/>
  <c r="G57" i="5"/>
  <c r="H57" i="5" s="1"/>
  <c r="G41" i="5"/>
  <c r="H41" i="5" s="1"/>
  <c r="G25" i="5"/>
  <c r="H25" i="5" s="1"/>
  <c r="N11" i="5"/>
  <c r="N9" i="5"/>
  <c r="G99" i="5"/>
  <c r="H99" i="5" s="1"/>
  <c r="G98" i="5"/>
  <c r="H98" i="5" s="1"/>
  <c r="G96" i="5"/>
  <c r="H96" i="5" s="1"/>
  <c r="G78" i="5"/>
  <c r="H78" i="5" s="1"/>
  <c r="G93" i="5"/>
  <c r="H93" i="5" s="1"/>
  <c r="G108" i="5"/>
  <c r="H108" i="5" s="1"/>
  <c r="G107" i="5"/>
  <c r="H107" i="5" s="1"/>
  <c r="G59" i="5"/>
  <c r="H59" i="5" s="1"/>
  <c r="G90" i="5"/>
  <c r="H90" i="5" s="1"/>
  <c r="G42" i="5"/>
  <c r="H42" i="5" s="1"/>
  <c r="G89" i="5"/>
  <c r="H89" i="5" s="1"/>
  <c r="G104" i="5"/>
  <c r="H104" i="5" s="1"/>
  <c r="G88" i="5"/>
  <c r="H88" i="5" s="1"/>
  <c r="G72" i="5"/>
  <c r="H72" i="5" s="1"/>
  <c r="G56" i="5"/>
  <c r="H56" i="5" s="1"/>
  <c r="G40" i="5"/>
  <c r="H40" i="5" s="1"/>
  <c r="G24" i="5"/>
  <c r="H24" i="5" s="1"/>
  <c r="B48" i="1"/>
  <c r="J11" i="8" l="1" a="1"/>
  <c r="J11" i="8" s="1"/>
  <c r="M14" i="8" s="1"/>
  <c r="H224" i="5"/>
  <c r="J224" i="5"/>
  <c r="J129" i="5"/>
  <c r="J158" i="5"/>
  <c r="J154" i="5"/>
  <c r="J140" i="5"/>
  <c r="J164" i="5"/>
  <c r="J142" i="5"/>
  <c r="J127" i="5"/>
  <c r="J123" i="5"/>
  <c r="J124" i="5"/>
  <c r="H166" i="5"/>
  <c r="J166" i="5"/>
  <c r="H119" i="5"/>
  <c r="I116" i="5" s="1"/>
  <c r="J116" i="5" s="1"/>
  <c r="J119" i="5"/>
  <c r="H135" i="5"/>
  <c r="J135" i="5"/>
  <c r="H151" i="5"/>
  <c r="J151" i="5"/>
  <c r="H121" i="5"/>
  <c r="J121" i="5"/>
  <c r="H167" i="5"/>
  <c r="J167" i="5"/>
  <c r="H120" i="5"/>
  <c r="J120" i="5"/>
  <c r="H136" i="5"/>
  <c r="J136" i="5"/>
  <c r="H118" i="5"/>
  <c r="I117" i="5" s="1"/>
  <c r="J117" i="5" s="1"/>
  <c r="J118" i="5"/>
  <c r="H152" i="5"/>
  <c r="J152" i="5"/>
  <c r="H134" i="5"/>
  <c r="I58" i="5" s="1"/>
  <c r="J58" i="5" s="1"/>
  <c r="J134" i="5"/>
  <c r="H168" i="5"/>
  <c r="J168" i="5"/>
  <c r="H150" i="5"/>
  <c r="J150" i="5"/>
  <c r="E21" i="8"/>
  <c r="B22" i="8"/>
  <c r="E31" i="8"/>
  <c r="B32" i="8"/>
  <c r="E29" i="8"/>
  <c r="B30" i="8"/>
  <c r="D30" i="8" s="1"/>
  <c r="E28" i="8"/>
  <c r="B29" i="8"/>
  <c r="D29" i="8" s="1"/>
  <c r="E33" i="8"/>
  <c r="B34" i="8"/>
  <c r="D34" i="8" s="1"/>
  <c r="E27" i="8"/>
  <c r="B28" i="8"/>
  <c r="D28" i="8" s="1"/>
  <c r="E34" i="8"/>
  <c r="B35" i="8"/>
  <c r="E25" i="8"/>
  <c r="B26" i="8"/>
  <c r="D26" i="8" s="1"/>
  <c r="E24" i="8"/>
  <c r="B25" i="8"/>
  <c r="D25" i="8" s="1"/>
  <c r="E30" i="8"/>
  <c r="B31" i="8"/>
  <c r="D31" i="8" s="1"/>
  <c r="E23" i="8"/>
  <c r="B24" i="8"/>
  <c r="D24" i="8" s="1"/>
  <c r="E26" i="8"/>
  <c r="B27" i="8"/>
  <c r="D27" i="8" s="1"/>
  <c r="E32" i="8"/>
  <c r="B33" i="8"/>
  <c r="D33" i="8" s="1"/>
  <c r="E22" i="8"/>
  <c r="B23" i="8"/>
  <c r="D23" i="8" s="1"/>
  <c r="E11" i="8"/>
  <c r="F25" i="8"/>
  <c r="F24" i="8"/>
  <c r="F30" i="8"/>
  <c r="F23" i="8"/>
  <c r="F26" i="8"/>
  <c r="F32" i="8"/>
  <c r="F22" i="8"/>
  <c r="D22" i="8"/>
  <c r="F21" i="8"/>
  <c r="D32" i="8"/>
  <c r="F31" i="8"/>
  <c r="F29" i="8"/>
  <c r="F28" i="8"/>
  <c r="F33" i="8"/>
  <c r="F27" i="8"/>
  <c r="F34" i="8"/>
  <c r="D21" i="8"/>
  <c r="F11" i="8"/>
  <c r="D12" i="8"/>
  <c r="I115" i="5" l="1"/>
  <c r="J115" i="5" s="1"/>
  <c r="I9" i="5"/>
  <c r="J9" i="5" s="1"/>
  <c r="I95" i="5"/>
  <c r="J95" i="5" s="1"/>
  <c r="I94" i="5"/>
  <c r="J94" i="5" s="1"/>
  <c r="I93" i="5"/>
  <c r="J93" i="5" s="1"/>
  <c r="I109" i="5"/>
  <c r="J109" i="5" s="1"/>
  <c r="I75" i="5"/>
  <c r="J75" i="5" s="1"/>
  <c r="I57" i="5"/>
  <c r="J57" i="5" s="1"/>
  <c r="I33" i="5"/>
  <c r="J33" i="5" s="1"/>
  <c r="I31" i="5"/>
  <c r="J31" i="5" s="1"/>
  <c r="I32" i="5"/>
  <c r="J32" i="5" s="1"/>
  <c r="I114" i="5"/>
  <c r="J114" i="5" s="1"/>
  <c r="I56" i="5"/>
  <c r="J56" i="5" s="1"/>
  <c r="I77" i="5"/>
  <c r="J77" i="5" s="1"/>
  <c r="I110" i="5"/>
  <c r="J110" i="5" s="1"/>
  <c r="I55" i="5"/>
  <c r="J55" i="5" s="1"/>
  <c r="I30" i="5"/>
  <c r="J30" i="5" s="1"/>
  <c r="I108" i="5"/>
  <c r="J108" i="5" s="1"/>
  <c r="I91" i="5"/>
  <c r="J91" i="5" s="1"/>
  <c r="I73" i="5"/>
  <c r="J73" i="5" s="1"/>
  <c r="I54" i="5"/>
  <c r="J54" i="5" s="1"/>
  <c r="I23" i="5"/>
  <c r="J23" i="5" s="1"/>
  <c r="I106" i="5"/>
  <c r="J106" i="5" s="1"/>
  <c r="I90" i="5"/>
  <c r="J90" i="5" s="1"/>
  <c r="I72" i="5"/>
  <c r="J72" i="5" s="1"/>
  <c r="I53" i="5"/>
  <c r="J53" i="5" s="1"/>
  <c r="I21" i="5"/>
  <c r="J21" i="5" s="1"/>
  <c r="I105" i="5"/>
  <c r="J105" i="5" s="1"/>
  <c r="I89" i="5"/>
  <c r="J89" i="5" s="1"/>
  <c r="I71" i="5"/>
  <c r="J71" i="5" s="1"/>
  <c r="I52" i="5"/>
  <c r="J52" i="5" s="1"/>
  <c r="I16" i="5"/>
  <c r="J16" i="5" s="1"/>
  <c r="I88" i="5"/>
  <c r="J88" i="5" s="1"/>
  <c r="I70" i="5"/>
  <c r="J70" i="5" s="1"/>
  <c r="I50" i="5"/>
  <c r="J50" i="5" s="1"/>
  <c r="I15" i="5"/>
  <c r="J15" i="5" s="1"/>
  <c r="I103" i="5"/>
  <c r="J103" i="5" s="1"/>
  <c r="I87" i="5"/>
  <c r="J87" i="5" s="1"/>
  <c r="I69" i="5"/>
  <c r="J69" i="5" s="1"/>
  <c r="I49" i="5"/>
  <c r="J49" i="5" s="1"/>
  <c r="I12" i="5"/>
  <c r="J12" i="5" s="1"/>
  <c r="I86" i="5"/>
  <c r="J86" i="5" s="1"/>
  <c r="I68" i="5"/>
  <c r="J68" i="5" s="1"/>
  <c r="I47" i="5"/>
  <c r="J47" i="5" s="1"/>
  <c r="I113" i="5"/>
  <c r="J113" i="5" s="1"/>
  <c r="I74" i="5"/>
  <c r="J74" i="5" s="1"/>
  <c r="I67" i="5"/>
  <c r="J67" i="5" s="1"/>
  <c r="I100" i="5"/>
  <c r="J100" i="5" s="1"/>
  <c r="I84" i="5"/>
  <c r="J84" i="5" s="1"/>
  <c r="I66" i="5"/>
  <c r="J66" i="5" s="1"/>
  <c r="I41" i="5"/>
  <c r="J41" i="5" s="1"/>
  <c r="I102" i="5"/>
  <c r="J102" i="5" s="1"/>
  <c r="I83" i="5"/>
  <c r="J83" i="5" s="1"/>
  <c r="I65" i="5"/>
  <c r="J65" i="5" s="1"/>
  <c r="I40" i="5"/>
  <c r="J40" i="5" s="1"/>
  <c r="I104" i="5"/>
  <c r="J104" i="5" s="1"/>
  <c r="I99" i="5"/>
  <c r="J99" i="5" s="1"/>
  <c r="I82" i="5"/>
  <c r="J82" i="5" s="1"/>
  <c r="I64" i="5"/>
  <c r="J64" i="5" s="1"/>
  <c r="I39" i="5"/>
  <c r="J39" i="5" s="1"/>
  <c r="I92" i="5"/>
  <c r="J92" i="5" s="1"/>
  <c r="I101" i="5"/>
  <c r="J101" i="5" s="1"/>
  <c r="I98" i="5"/>
  <c r="J98" i="5" s="1"/>
  <c r="I97" i="5"/>
  <c r="J97" i="5" s="1"/>
  <c r="I81" i="5"/>
  <c r="J81" i="5" s="1"/>
  <c r="I63" i="5"/>
  <c r="J63" i="5" s="1"/>
  <c r="I38" i="5"/>
  <c r="J38" i="5" s="1"/>
  <c r="I85" i="5"/>
  <c r="J85" i="5" s="1"/>
  <c r="I112" i="5"/>
  <c r="J112" i="5" s="1"/>
  <c r="I96" i="5"/>
  <c r="J96" i="5" s="1"/>
  <c r="I80" i="5"/>
  <c r="J80" i="5" s="1"/>
  <c r="I59" i="5"/>
  <c r="J59" i="5" s="1"/>
  <c r="I37" i="5"/>
  <c r="J37" i="5" s="1"/>
  <c r="I107" i="5"/>
  <c r="J107" i="5" s="1"/>
  <c r="I42" i="5"/>
  <c r="J42" i="5" s="1"/>
  <c r="I111" i="5"/>
  <c r="J111" i="5" s="1"/>
  <c r="I79" i="5"/>
  <c r="J79" i="5" s="1"/>
  <c r="I17" i="5"/>
  <c r="J17" i="5" s="1"/>
  <c r="I18" i="5"/>
  <c r="J18" i="5" s="1"/>
  <c r="I14" i="5"/>
  <c r="J14" i="5" s="1"/>
  <c r="I13" i="5"/>
  <c r="J13" i="5" s="1"/>
  <c r="I19" i="5"/>
  <c r="J19" i="5" s="1"/>
  <c r="I10" i="5"/>
  <c r="J10" i="5" s="1"/>
  <c r="I48" i="5"/>
  <c r="J48" i="5" s="1"/>
  <c r="I29" i="5"/>
  <c r="J29" i="5" s="1"/>
  <c r="I28" i="5"/>
  <c r="J28" i="5" s="1"/>
  <c r="I46" i="5"/>
  <c r="J46" i="5" s="1"/>
  <c r="I27" i="5"/>
  <c r="J27" i="5" s="1"/>
  <c r="I78" i="5"/>
  <c r="J78" i="5" s="1"/>
  <c r="I62" i="5"/>
  <c r="J62" i="5" s="1"/>
  <c r="I45" i="5"/>
  <c r="J45" i="5" s="1"/>
  <c r="I26" i="5"/>
  <c r="J26" i="5" s="1"/>
  <c r="I61" i="5"/>
  <c r="J61" i="5" s="1"/>
  <c r="I44" i="5"/>
  <c r="J44" i="5" s="1"/>
  <c r="I25" i="5"/>
  <c r="J25" i="5" s="1"/>
  <c r="I76" i="5"/>
  <c r="J76" i="5" s="1"/>
  <c r="I60" i="5"/>
  <c r="J60" i="5" s="1"/>
  <c r="I43" i="5"/>
  <c r="J43" i="5" s="1"/>
  <c r="I24" i="5"/>
  <c r="J24" i="5" s="1"/>
  <c r="I11" i="5"/>
  <c r="J11" i="5" s="1"/>
  <c r="I22" i="5"/>
  <c r="J22" i="5" s="1"/>
  <c r="I36" i="5"/>
  <c r="J36" i="5" s="1"/>
  <c r="I20" i="5"/>
  <c r="J20" i="5" s="1"/>
  <c r="I51" i="5"/>
  <c r="J51" i="5" s="1"/>
  <c r="I35" i="5"/>
  <c r="J35" i="5" s="1"/>
  <c r="I34" i="5"/>
  <c r="J34" i="5" s="1"/>
  <c r="D35" i="8"/>
  <c r="C35" i="8"/>
  <c r="K2" i="5" l="1"/>
  <c r="K3" i="5" s="1"/>
  <c r="K4" i="5" s="1"/>
  <c r="H5" i="5" s="1"/>
  <c r="E35" i="8"/>
  <c r="F35" i="8"/>
  <c r="H4" i="5" l="1"/>
  <c r="H2" i="5"/>
  <c r="H3" i="5"/>
  <c r="B13" i="8"/>
  <c r="C13" i="8" s="1"/>
  <c r="K5" i="5" l="1"/>
  <c r="E12" i="8"/>
  <c r="F12" i="8"/>
  <c r="D13" i="8"/>
  <c r="B14" i="8" l="1"/>
  <c r="C14" i="8" s="1"/>
  <c r="F13" i="8" l="1"/>
  <c r="E13" i="8"/>
  <c r="D14" i="8"/>
  <c r="B15" i="8"/>
  <c r="C15" i="8" s="1"/>
  <c r="E14" i="8" l="1"/>
  <c r="F14" i="8"/>
  <c r="B16" i="8" l="1"/>
  <c r="C16" i="8" s="1"/>
  <c r="D15" i="8"/>
  <c r="E15" i="8" l="1"/>
  <c r="F15" i="8"/>
  <c r="D16" i="8" l="1"/>
  <c r="B17" i="8"/>
  <c r="C17" i="8" s="1"/>
  <c r="E16" i="8" l="1"/>
  <c r="F16" i="8"/>
  <c r="B18" i="8" l="1"/>
  <c r="C18" i="8" s="1"/>
  <c r="D17" i="8"/>
  <c r="E17" i="8" l="1"/>
  <c r="F17" i="8"/>
  <c r="D18" i="8" l="1"/>
  <c r="B19" i="8"/>
  <c r="C19" i="8" s="1"/>
  <c r="E18" i="8" l="1"/>
  <c r="F18" i="8"/>
  <c r="D19" i="8" l="1"/>
  <c r="B20" i="8"/>
  <c r="E19" i="8" l="1"/>
  <c r="F19" i="8"/>
  <c r="D20" i="8" l="1"/>
  <c r="F20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<sst xmlns="http://schemas.openxmlformats.org/spreadsheetml/2006/main" count="149" uniqueCount="121">
  <si>
    <t>Prozessleistungsindex</t>
  </si>
  <si>
    <t>Artikelnnr.:</t>
  </si>
  <si>
    <t>Artikelbez.:</t>
  </si>
  <si>
    <t>Zeichnungsnr. + Index:</t>
  </si>
  <si>
    <t>Prüfer:</t>
  </si>
  <si>
    <t>Datum:</t>
  </si>
  <si>
    <t>Merkmal:</t>
  </si>
  <si>
    <t>Messmittel:</t>
  </si>
  <si>
    <t>Maßeinheit:</t>
  </si>
  <si>
    <t>Unter Grenzwert (UGW) =</t>
  </si>
  <si>
    <t>Sollwert =</t>
  </si>
  <si>
    <t>Oberer Grenzwert (OGW) =</t>
  </si>
  <si>
    <t>part descrip.:</t>
  </si>
  <si>
    <t>Date:</t>
  </si>
  <si>
    <t>Characteristic:</t>
  </si>
  <si>
    <t>Measuring tools:</t>
  </si>
  <si>
    <t>Under limit value =</t>
  </si>
  <si>
    <t>Upper limit value =</t>
  </si>
  <si>
    <t>Part no.:</t>
  </si>
  <si>
    <t>Inspector:</t>
  </si>
  <si>
    <r>
      <t xml:space="preserve">Stammdaten / </t>
    </r>
    <r>
      <rPr>
        <b/>
        <sz val="11"/>
        <color rgb="FF0070C0"/>
        <rFont val="Calibri"/>
        <family val="2"/>
        <scheme val="minor"/>
      </rPr>
      <t>Base data</t>
    </r>
  </si>
  <si>
    <r>
      <t xml:space="preserve">Messangaben / </t>
    </r>
    <r>
      <rPr>
        <b/>
        <sz val="11"/>
        <color rgb="FF0070C0"/>
        <rFont val="Calibri"/>
        <family val="2"/>
        <scheme val="minor"/>
      </rPr>
      <t>Measurement details</t>
    </r>
  </si>
  <si>
    <t>Target value =</t>
  </si>
  <si>
    <t>Unit of measurement:</t>
  </si>
  <si>
    <t>Anzahl Klassen Histogramm:</t>
  </si>
  <si>
    <t>Nr. of classes histogram:</t>
  </si>
  <si>
    <t>Umfang der Stichprobe:</t>
  </si>
  <si>
    <t>Sample size:</t>
  </si>
  <si>
    <r>
      <t>C</t>
    </r>
    <r>
      <rPr>
        <vertAlign val="subscript"/>
        <sz val="11"/>
        <color theme="1"/>
        <rFont val="Calibri"/>
        <family val="2"/>
        <scheme val="minor"/>
      </rPr>
      <t>mk</t>
    </r>
  </si>
  <si>
    <r>
      <t>P</t>
    </r>
    <r>
      <rPr>
        <vertAlign val="subscript"/>
        <sz val="11"/>
        <color theme="1"/>
        <rFont val="Calibri"/>
        <family val="2"/>
        <scheme val="minor"/>
      </rPr>
      <t>pk</t>
    </r>
  </si>
  <si>
    <r>
      <t>C</t>
    </r>
    <r>
      <rPr>
        <vertAlign val="subscript"/>
        <sz val="11"/>
        <color theme="1"/>
        <rFont val="Calibri"/>
        <family val="2"/>
        <scheme val="minor"/>
      </rPr>
      <t>pk</t>
    </r>
  </si>
  <si>
    <r>
      <t>P</t>
    </r>
    <r>
      <rPr>
        <vertAlign val="subscript"/>
        <sz val="11"/>
        <color theme="1"/>
        <rFont val="Calibri"/>
        <family val="2"/>
        <scheme val="minor"/>
      </rPr>
      <t>pk</t>
    </r>
    <r>
      <rPr>
        <sz val="11"/>
        <color theme="1"/>
        <rFont val="Calibri"/>
        <family val="2"/>
        <scheme val="minor"/>
      </rPr>
      <t>&lt;</t>
    </r>
  </si>
  <si>
    <r>
      <t>C</t>
    </r>
    <r>
      <rPr>
        <vertAlign val="subscript"/>
        <sz val="11"/>
        <color theme="1"/>
        <rFont val="Calibri"/>
        <family val="2"/>
        <scheme val="minor"/>
      </rPr>
      <t>pk</t>
    </r>
    <r>
      <rPr>
        <sz val="11"/>
        <color theme="1"/>
        <rFont val="Calibri"/>
        <family val="2"/>
        <scheme val="minor"/>
      </rPr>
      <t>&lt;</t>
    </r>
  </si>
  <si>
    <r>
      <t>C</t>
    </r>
    <r>
      <rPr>
        <vertAlign val="subscript"/>
        <sz val="11"/>
        <color theme="1"/>
        <rFont val="Calibri"/>
        <family val="2"/>
        <scheme val="minor"/>
      </rPr>
      <t>mk</t>
    </r>
    <r>
      <rPr>
        <sz val="11"/>
        <color theme="1"/>
        <rFont val="Calibri"/>
        <family val="2"/>
        <scheme val="minor"/>
      </rPr>
      <t>&lt;</t>
    </r>
  </si>
  <si>
    <r>
      <t>C</t>
    </r>
    <r>
      <rPr>
        <vertAlign val="subscript"/>
        <sz val="11"/>
        <color theme="1"/>
        <rFont val="Calibri"/>
        <family val="2"/>
        <scheme val="minor"/>
      </rPr>
      <t>mk</t>
    </r>
    <r>
      <rPr>
        <sz val="11"/>
        <color theme="1"/>
        <rFont val="Calibri"/>
        <family val="2"/>
        <scheme val="minor"/>
      </rPr>
      <t>&gt;</t>
    </r>
  </si>
  <si>
    <r>
      <t>P</t>
    </r>
    <r>
      <rPr>
        <vertAlign val="subscript"/>
        <sz val="11"/>
        <color theme="1"/>
        <rFont val="Calibri"/>
        <family val="2"/>
        <scheme val="minor"/>
      </rPr>
      <t>pk</t>
    </r>
    <r>
      <rPr>
        <sz val="11"/>
        <color theme="1"/>
        <rFont val="Calibri"/>
        <family val="2"/>
        <scheme val="minor"/>
      </rPr>
      <t>&gt;</t>
    </r>
  </si>
  <si>
    <r>
      <t>C</t>
    </r>
    <r>
      <rPr>
        <vertAlign val="subscript"/>
        <sz val="11"/>
        <color theme="1"/>
        <rFont val="Calibri"/>
        <family val="2"/>
        <scheme val="minor"/>
      </rPr>
      <t>pk</t>
    </r>
    <r>
      <rPr>
        <sz val="11"/>
        <color theme="1"/>
        <rFont val="Calibri"/>
        <family val="2"/>
        <scheme val="minor"/>
      </rPr>
      <t>&gt;</t>
    </r>
  </si>
  <si>
    <t>Maschinenfähigkeitsindex</t>
  </si>
  <si>
    <t>Prozessfähigkeitsindex</t>
  </si>
  <si>
    <t>zwischen</t>
  </si>
  <si>
    <t>Prozess nicht fähig</t>
  </si>
  <si>
    <t>Process not capable</t>
  </si>
  <si>
    <t>Prozess bedingt fähig</t>
  </si>
  <si>
    <t>Process conditionally capable</t>
  </si>
  <si>
    <t>Prozess fähig</t>
  </si>
  <si>
    <t>Process capable</t>
  </si>
  <si>
    <t>Mittelwert</t>
  </si>
  <si>
    <t>Mittelwert µ:</t>
  </si>
  <si>
    <t>Standardabweichung σ:</t>
  </si>
  <si>
    <t>Die Werte sind nach 
Andersson Darling Test</t>
  </si>
  <si>
    <r>
      <t xml:space="preserve">Fähigkeitswerte / </t>
    </r>
    <r>
      <rPr>
        <b/>
        <sz val="11"/>
        <color rgb="FF0070C0"/>
        <rFont val="Calibri"/>
        <family val="2"/>
        <scheme val="minor"/>
      </rPr>
      <t>Capability values</t>
    </r>
  </si>
  <si>
    <r>
      <t>C</t>
    </r>
    <r>
      <rPr>
        <vertAlign val="subscript"/>
        <sz val="11"/>
        <color theme="1"/>
        <rFont val="Calibri"/>
        <family val="2"/>
        <scheme val="minor"/>
      </rPr>
      <t>m</t>
    </r>
  </si>
  <si>
    <r>
      <t>P</t>
    </r>
    <r>
      <rPr>
        <vertAlign val="subscript"/>
        <sz val="11"/>
        <color theme="1"/>
        <rFont val="Calibri"/>
        <family val="2"/>
        <scheme val="minor"/>
      </rPr>
      <t>p</t>
    </r>
  </si>
  <si>
    <r>
      <t>C</t>
    </r>
    <r>
      <rPr>
        <vertAlign val="subscript"/>
        <sz val="11"/>
        <color theme="1"/>
        <rFont val="Calibri"/>
        <family val="2"/>
        <scheme val="minor"/>
      </rPr>
      <t>P</t>
    </r>
  </si>
  <si>
    <r>
      <t>C</t>
    </r>
    <r>
      <rPr>
        <vertAlign val="subscript"/>
        <sz val="11"/>
        <color theme="1"/>
        <rFont val="Calibri"/>
        <family val="2"/>
        <scheme val="minor"/>
      </rPr>
      <t>mku</t>
    </r>
  </si>
  <si>
    <r>
      <t>C</t>
    </r>
    <r>
      <rPr>
        <vertAlign val="subscript"/>
        <sz val="11"/>
        <color theme="1"/>
        <rFont val="Calibri"/>
        <family val="2"/>
        <scheme val="minor"/>
      </rPr>
      <t>mko</t>
    </r>
  </si>
  <si>
    <r>
      <t>P</t>
    </r>
    <r>
      <rPr>
        <vertAlign val="subscript"/>
        <sz val="11"/>
        <color theme="1"/>
        <rFont val="Calibri"/>
        <family val="2"/>
        <scheme val="minor"/>
      </rPr>
      <t>pku</t>
    </r>
  </si>
  <si>
    <r>
      <t>P</t>
    </r>
    <r>
      <rPr>
        <vertAlign val="subscript"/>
        <sz val="11"/>
        <color theme="1"/>
        <rFont val="Calibri"/>
        <family val="2"/>
        <scheme val="minor"/>
      </rPr>
      <t>pko</t>
    </r>
  </si>
  <si>
    <r>
      <t>C</t>
    </r>
    <r>
      <rPr>
        <vertAlign val="subscript"/>
        <sz val="11"/>
        <color theme="1"/>
        <rFont val="Calibri"/>
        <family val="2"/>
        <scheme val="minor"/>
      </rPr>
      <t>pku</t>
    </r>
  </si>
  <si>
    <r>
      <t>C</t>
    </r>
    <r>
      <rPr>
        <vertAlign val="subscript"/>
        <sz val="11"/>
        <color theme="1"/>
        <rFont val="Calibri"/>
        <family val="2"/>
        <scheme val="minor"/>
      </rPr>
      <t>Pko</t>
    </r>
  </si>
  <si>
    <t>Bewertung</t>
  </si>
  <si>
    <t>Evaluation</t>
  </si>
  <si>
    <t>Maximum</t>
  </si>
  <si>
    <t>Minimum</t>
  </si>
  <si>
    <t>Median</t>
  </si>
  <si>
    <t>Mean value:</t>
  </si>
  <si>
    <t>Standard deviation:</t>
  </si>
  <si>
    <t>Spannweite R</t>
  </si>
  <si>
    <t>Range R</t>
  </si>
  <si>
    <r>
      <t xml:space="preserve">Messergebnisse / </t>
    </r>
    <r>
      <rPr>
        <b/>
        <sz val="11"/>
        <color rgb="FF0070C0"/>
        <rFont val="Calibri"/>
        <family val="2"/>
        <scheme val="minor"/>
      </rPr>
      <t>Measurement results</t>
    </r>
  </si>
  <si>
    <t>The values are after
Andersson Darling test</t>
  </si>
  <si>
    <t>Anzahl</t>
  </si>
  <si>
    <t>Standartabweichung</t>
  </si>
  <si>
    <t>p1</t>
  </si>
  <si>
    <t>p2</t>
  </si>
  <si>
    <t>p3</t>
  </si>
  <si>
    <t>p4</t>
  </si>
  <si>
    <t>S</t>
  </si>
  <si>
    <t>AD</t>
  </si>
  <si>
    <t>z</t>
  </si>
  <si>
    <t>p - Wert</t>
  </si>
  <si>
    <t>xi</t>
  </si>
  <si>
    <t>xi sortiert</t>
  </si>
  <si>
    <t>Zähler</t>
  </si>
  <si>
    <t>A</t>
  </si>
  <si>
    <t>B</t>
  </si>
  <si>
    <t>C</t>
  </si>
  <si>
    <t>Wert</t>
  </si>
  <si>
    <r>
      <rPr>
        <b/>
        <sz val="11"/>
        <color theme="1"/>
        <rFont val="Calibri"/>
        <family val="2"/>
        <scheme val="minor"/>
      </rPr>
      <t xml:space="preserve">Auswertung / </t>
    </r>
    <r>
      <rPr>
        <b/>
        <sz val="11"/>
        <color rgb="FF0070C0"/>
        <rFont val="Calibri"/>
        <family val="2"/>
        <scheme val="minor"/>
      </rPr>
      <t>Evaluation</t>
    </r>
  </si>
  <si>
    <r>
      <t xml:space="preserve">Berechnungswerte / </t>
    </r>
    <r>
      <rPr>
        <b/>
        <sz val="11"/>
        <color rgb="FF0070C0"/>
        <rFont val="Calibri"/>
        <family val="2"/>
        <scheme val="minor"/>
      </rPr>
      <t>calculation values</t>
    </r>
  </si>
  <si>
    <t>Drawing No. + index.:</t>
  </si>
  <si>
    <t>Minumum</t>
  </si>
  <si>
    <t>Range der einzelnen Histogrammanzeigen</t>
  </si>
  <si>
    <t>Minimum Wert</t>
  </si>
  <si>
    <t>Maximum Wert</t>
  </si>
  <si>
    <t>Klassenanzahl</t>
  </si>
  <si>
    <t>Histogrammklasse</t>
  </si>
  <si>
    <t xml:space="preserve">von </t>
  </si>
  <si>
    <t>bis</t>
  </si>
  <si>
    <t>Wie oft liegen Messwerte zwischen von bis</t>
  </si>
  <si>
    <t>Ganze zahl der Klassenanzahl</t>
  </si>
  <si>
    <t>von (2 Dezimalen)</t>
  </si>
  <si>
    <t>bis (2 Dezimalen)</t>
  </si>
  <si>
    <t>Zähler Messergebnisse</t>
  </si>
  <si>
    <t>Umfang Stichprobe</t>
  </si>
  <si>
    <t>xi mit #NV</t>
  </si>
  <si>
    <t>Zähler mit leer</t>
  </si>
  <si>
    <t>Wert x</t>
  </si>
  <si>
    <t>Wert y</t>
  </si>
  <si>
    <t>UGW</t>
  </si>
  <si>
    <t>OGW</t>
  </si>
  <si>
    <t xml:space="preserve">Wert y </t>
  </si>
  <si>
    <t>- 3 Sigma</t>
  </si>
  <si>
    <t>+ 3 Sigma</t>
  </si>
  <si>
    <r>
      <t xml:space="preserve">Chronologische Stichprobe / </t>
    </r>
    <r>
      <rPr>
        <b/>
        <sz val="11"/>
        <color rgb="FF0070C0"/>
        <rFont val="Calibri"/>
        <family val="2"/>
        <scheme val="minor"/>
      </rPr>
      <t>Chronological sample</t>
    </r>
  </si>
  <si>
    <t xml:space="preserve"> Mittelwert</t>
  </si>
  <si>
    <t>Diagramm Chronologische Stochprobe</t>
  </si>
  <si>
    <t>Diagramm Histogramm</t>
  </si>
  <si>
    <t>Max Wert Histogramm Kurve</t>
  </si>
  <si>
    <r>
      <t xml:space="preserve">Histogramm / </t>
    </r>
    <r>
      <rPr>
        <b/>
        <sz val="11"/>
        <color rgb="FF0070C0"/>
        <rFont val="Calibri"/>
        <family val="2"/>
        <scheme val="minor"/>
      </rPr>
      <t>histogram</t>
    </r>
  </si>
  <si>
    <r>
      <t xml:space="preserve">Wahrscheinlichkeitsnetz / </t>
    </r>
    <r>
      <rPr>
        <b/>
        <sz val="11"/>
        <color rgb="FF0070C0"/>
        <rFont val="Calibri"/>
        <family val="2"/>
        <scheme val="minor"/>
      </rPr>
      <t>Probability network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</si>
</sst>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1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sz val="8"/>
      <color rgb="FF000000"/>
      <name val="Segoe UI"/>
      <family val="2"/>
    </font>
  </fonts>
  <fills count="6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9">
    <xf numFmtId="0" fontId="0" fillId="0" borderId="0" xfId="0"/>
    <xf numFmtId="0" fontId="0" fillId="0" borderId="1" xfId="0" applyBorder="1"/>
    <xf numFmtId="0" fontId="0" fillId="0" borderId="0" xfId="0" applyFill="1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4" borderId="0" xfId="0" applyFont="1" applyFill="1"/>
    <xf numFmtId="0" fontId="0" fillId="4" borderId="0" xfId="0" applyFill="1"/>
    <xf numFmtId="0" fontId="3" fillId="4" borderId="8" xfId="0" applyFont="1" applyFill="1" applyBorder="1"/>
    <xf numFmtId="0" fontId="0" fillId="3" borderId="1" xfId="0" applyFill="1" applyBorder="1"/>
    <xf numFmtId="164" fontId="0" fillId="3" borderId="1" xfId="0" applyNumberFormat="1" applyFill="1" applyBorder="1"/>
    <xf numFmtId="3" fontId="0" fillId="3" borderId="1" xfId="0" applyNumberFormat="1" applyFill="1" applyBorder="1"/>
    <xf numFmtId="0" fontId="0" fillId="4" borderId="2" xfId="0" applyFill="1" applyBorder="1"/>
    <xf numFmtId="0" fontId="0" fillId="0" borderId="1" xfId="0" applyBorder="1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/>
    <xf numFmtId="0" fontId="0" fillId="4" borderId="0" xfId="0" applyFill="1" applyAlignment="1">
      <alignment horizontal="center"/>
    </xf>
    <xf numFmtId="2" fontId="0" fillId="0" borderId="0" xfId="0" applyNumberFormat="1"/>
    <xf numFmtId="1" fontId="0" fillId="0" borderId="0" xfId="0" applyNumberForma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0" fontId="0" fillId="3" borderId="0" xfId="0" applyFill="1"/>
    <xf numFmtId="0" fontId="0" fillId="0" borderId="0" xfId="0" quotePrefix="1"/>
    <xf numFmtId="0" fontId="0" fillId="3" borderId="0" xfId="0" applyNumberFormat="1" applyFill="1" applyAlignment="1">
      <alignment horizontal="center"/>
    </xf>
    <xf numFmtId="1" fontId="0" fillId="3" borderId="0" xfId="0" applyNumberFormat="1" applyFill="1"/>
    <xf numFmtId="2" fontId="0" fillId="4" borderId="0" xfId="0" applyNumberFormat="1" applyFill="1"/>
    <xf numFmtId="0" fontId="0" fillId="4" borderId="5" xfId="0" applyFill="1" applyBorder="1" applyAlignment="1"/>
    <xf numFmtId="0" fontId="3" fillId="4" borderId="2" xfId="0" applyFont="1" applyFill="1" applyBorder="1" applyAlignment="1"/>
    <xf numFmtId="0" fontId="0" fillId="4" borderId="12" xfId="0" applyFill="1" applyBorder="1"/>
    <xf numFmtId="0" fontId="3" fillId="4" borderId="11" xfId="0" applyFont="1" applyFill="1" applyBorder="1"/>
    <xf numFmtId="0" fontId="3" fillId="4" borderId="4" xfId="0" applyFont="1" applyFill="1" applyBorder="1"/>
    <xf numFmtId="0" fontId="0" fillId="4" borderId="5" xfId="0" applyFill="1" applyBorder="1"/>
    <xf numFmtId="0" fontId="3" fillId="4" borderId="2" xfId="0" applyFont="1" applyFill="1" applyBorder="1"/>
    <xf numFmtId="0" fontId="3" fillId="4" borderId="10" xfId="0" applyFont="1" applyFill="1" applyBorder="1" applyAlignment="1">
      <alignment horizontal="left"/>
    </xf>
    <xf numFmtId="0" fontId="0" fillId="4" borderId="0" xfId="0" applyFill="1" applyProtection="1">
      <protection locked="0"/>
    </xf>
    <xf numFmtId="0" fontId="2" fillId="4" borderId="0" xfId="0" applyFont="1" applyFill="1" applyProtection="1">
      <protection locked="0"/>
    </xf>
    <xf numFmtId="0" fontId="5" fillId="4" borderId="0" xfId="0" applyFont="1" applyFill="1" applyProtection="1">
      <protection locked="0"/>
    </xf>
    <xf numFmtId="0" fontId="0" fillId="4" borderId="0" xfId="0" applyFill="1" applyAlignment="1" applyProtection="1">
      <alignment horizontal="center"/>
      <protection locked="0"/>
    </xf>
    <xf numFmtId="0" fontId="2" fillId="4" borderId="0" xfId="0" applyFont="1" applyFill="1" applyProtection="1"/>
    <xf numFmtId="0" fontId="1" fillId="0" borderId="0" xfId="0" applyFont="1" applyAlignment="1">
      <alignment horizontal="left" vertical="center"/>
    </xf>
    <xf numFmtId="0" fontId="5" fillId="2" borderId="5" xfId="0" applyFont="1" applyFill="1" applyBorder="1" applyAlignment="1" applyProtection="1">
      <alignment horizontal="center"/>
      <protection locked="0"/>
    </xf>
    <xf numFmtId="0" fontId="5" fillId="2" borderId="6" xfId="0" applyFont="1" applyFill="1" applyBorder="1" applyAlignment="1" applyProtection="1">
      <alignment horizontal="center"/>
      <protection locked="0"/>
    </xf>
    <xf numFmtId="0" fontId="5" fillId="2" borderId="7" xfId="0" applyFont="1" applyFill="1" applyBorder="1" applyAlignment="1" applyProtection="1">
      <alignment horizontal="center"/>
      <protection locked="0"/>
    </xf>
    <xf numFmtId="0" fontId="5" fillId="2" borderId="2" xfId="0" applyFont="1" applyFill="1" applyBorder="1" applyAlignment="1" applyProtection="1">
      <alignment horizontal="center"/>
      <protection locked="0"/>
    </xf>
    <xf numFmtId="0" fontId="5" fillId="2" borderId="0" xfId="0" applyFont="1" applyFill="1" applyBorder="1" applyAlignment="1" applyProtection="1">
      <alignment horizontal="center"/>
      <protection locked="0"/>
    </xf>
    <xf numFmtId="0" fontId="5" fillId="2" borderId="3" xfId="0" applyFont="1" applyFill="1" applyBorder="1" applyAlignment="1" applyProtection="1">
      <alignment horizontal="center"/>
      <protection locked="0"/>
    </xf>
    <xf numFmtId="0" fontId="0" fillId="2" borderId="5" xfId="0" applyFill="1" applyBorder="1" applyAlignment="1" applyProtection="1">
      <alignment horizontal="center" vertical="center"/>
      <protection locked="0"/>
    </xf>
    <xf numFmtId="0" fontId="0" fillId="2" borderId="6" xfId="0" applyFill="1" applyBorder="1" applyAlignment="1" applyProtection="1">
      <alignment horizontal="center" vertical="center"/>
      <protection locked="0"/>
    </xf>
    <xf numFmtId="0" fontId="0" fillId="2" borderId="7" xfId="0" applyFill="1" applyBorder="1" applyAlignment="1" applyProtection="1">
      <alignment horizontal="center" vertical="center"/>
      <protection locked="0"/>
    </xf>
    <xf numFmtId="0" fontId="0" fillId="2" borderId="8" xfId="0" applyFill="1" applyBorder="1" applyAlignment="1" applyProtection="1">
      <alignment horizontal="center" vertical="center"/>
      <protection locked="0"/>
    </xf>
    <xf numFmtId="0" fontId="0" fillId="2" borderId="9" xfId="0" applyFill="1" applyBorder="1" applyAlignment="1" applyProtection="1">
      <alignment horizontal="center" vertical="center"/>
      <protection locked="0"/>
    </xf>
    <xf numFmtId="0" fontId="0" fillId="2" borderId="10" xfId="0" applyFill="1" applyBorder="1" applyAlignment="1" applyProtection="1">
      <alignment horizontal="center" vertical="center"/>
      <protection locked="0"/>
    </xf>
    <xf numFmtId="0" fontId="0" fillId="4" borderId="5" xfId="0" applyFill="1" applyBorder="1" applyAlignment="1">
      <alignment horizontal="left"/>
    </xf>
    <xf numFmtId="0" fontId="0" fillId="4" borderId="7" xfId="0" applyFill="1" applyBorder="1" applyAlignment="1">
      <alignment horizontal="left"/>
    </xf>
    <xf numFmtId="0" fontId="0" fillId="2" borderId="5" xfId="0" applyFill="1" applyBorder="1" applyAlignment="1" applyProtection="1">
      <alignment horizontal="center"/>
      <protection locked="0"/>
    </xf>
    <xf numFmtId="0" fontId="0" fillId="2" borderId="7" xfId="0" applyFill="1" applyBorder="1" applyAlignment="1" applyProtection="1">
      <alignment horizontal="center"/>
      <protection locked="0"/>
    </xf>
    <xf numFmtId="0" fontId="0" fillId="2" borderId="8" xfId="0" applyFill="1" applyBorder="1" applyAlignment="1" applyProtection="1">
      <alignment horizontal="center"/>
      <protection locked="0"/>
    </xf>
    <xf numFmtId="0" fontId="0" fillId="2" borderId="10" xfId="0" applyFill="1" applyBorder="1" applyAlignment="1" applyProtection="1">
      <alignment horizontal="center"/>
      <protection locked="0"/>
    </xf>
    <xf numFmtId="0" fontId="3" fillId="4" borderId="8" xfId="0" applyFont="1" applyFill="1" applyBorder="1" applyAlignment="1">
      <alignment horizontal="left"/>
    </xf>
    <xf numFmtId="0" fontId="3" fillId="4" borderId="10" xfId="0" applyFont="1" applyFill="1" applyBorder="1" applyAlignment="1">
      <alignment horizontal="left"/>
    </xf>
    <xf numFmtId="0" fontId="0" fillId="2" borderId="0" xfId="0" applyFill="1" applyBorder="1" applyAlignment="1" applyProtection="1">
      <alignment horizontal="center" vertical="center"/>
      <protection locked="0"/>
    </xf>
    <xf numFmtId="0" fontId="3" fillId="4" borderId="9" xfId="0" applyFont="1" applyFill="1" applyBorder="1" applyAlignment="1">
      <alignment horizontal="left"/>
    </xf>
    <xf numFmtId="0" fontId="0" fillId="4" borderId="6" xfId="0" applyFill="1" applyBorder="1" applyAlignment="1">
      <alignment horizontal="center" vertical="center"/>
    </xf>
    <xf numFmtId="0" fontId="0" fillId="4" borderId="9" xfId="0" applyFill="1" applyBorder="1" applyAlignment="1">
      <alignment horizontal="center" vertical="center"/>
    </xf>
    <xf numFmtId="0" fontId="0" fillId="4" borderId="5" xfId="0" applyFill="1" applyBorder="1" applyAlignment="1">
      <alignment horizontal="left" vertical="center"/>
    </xf>
    <xf numFmtId="0" fontId="0" fillId="4" borderId="8" xfId="0" applyFill="1" applyBorder="1" applyAlignment="1">
      <alignment horizontal="left" vertical="center"/>
    </xf>
    <xf numFmtId="0" fontId="0" fillId="4" borderId="7" xfId="0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left"/>
    </xf>
    <xf numFmtId="0" fontId="0" fillId="4" borderId="2" xfId="0" applyFill="1" applyBorder="1" applyAlignment="1">
      <alignment horizontal="left"/>
    </xf>
    <xf numFmtId="0" fontId="0" fillId="4" borderId="0" xfId="0" applyFill="1" applyBorder="1" applyAlignment="1">
      <alignment horizontal="left"/>
    </xf>
    <xf numFmtId="0" fontId="1" fillId="4" borderId="0" xfId="0" applyFont="1" applyFill="1" applyBorder="1" applyAlignment="1">
      <alignment horizontal="left"/>
    </xf>
    <xf numFmtId="0" fontId="0" fillId="3" borderId="5" xfId="0" applyFill="1" applyBorder="1" applyAlignment="1">
      <alignment horizontal="center" vertical="center" wrapText="1"/>
    </xf>
    <xf numFmtId="0" fontId="0" fillId="3" borderId="7" xfId="0" applyFill="1" applyBorder="1" applyAlignment="1">
      <alignment horizontal="center" vertical="center" wrapText="1"/>
    </xf>
    <xf numFmtId="0" fontId="0" fillId="3" borderId="8" xfId="0" applyFill="1" applyBorder="1" applyAlignment="1">
      <alignment horizontal="center" vertical="center" wrapText="1"/>
    </xf>
    <xf numFmtId="0" fontId="0" fillId="3" borderId="10" xfId="0" applyFill="1" applyBorder="1" applyAlignment="1">
      <alignment horizontal="center" vertical="center" wrapText="1"/>
    </xf>
    <xf numFmtId="2" fontId="0" fillId="4" borderId="6" xfId="0" applyNumberFormat="1" applyFill="1" applyBorder="1" applyAlignment="1">
      <alignment horizontal="center" vertical="center"/>
    </xf>
    <xf numFmtId="2" fontId="0" fillId="4" borderId="9" xfId="0" applyNumberFormat="1" applyFill="1" applyBorder="1" applyAlignment="1">
      <alignment horizontal="center" vertical="center"/>
    </xf>
    <xf numFmtId="0" fontId="0" fillId="4" borderId="6" xfId="0" applyFill="1" applyBorder="1" applyAlignment="1">
      <alignment horizontal="left"/>
    </xf>
    <xf numFmtId="0" fontId="3" fillId="4" borderId="8" xfId="0" applyFont="1" applyFill="1" applyBorder="1" applyAlignment="1">
      <alignment horizontal="left" vertical="center"/>
    </xf>
    <xf numFmtId="0" fontId="3" fillId="4" borderId="10" xfId="0" applyFont="1" applyFill="1" applyBorder="1" applyAlignment="1">
      <alignment horizontal="left" vertical="center"/>
    </xf>
    <xf numFmtId="0" fontId="0" fillId="3" borderId="5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3" fillId="4" borderId="2" xfId="0" applyFont="1" applyFill="1" applyBorder="1" applyAlignment="1">
      <alignment horizontal="left"/>
    </xf>
    <xf numFmtId="0" fontId="3" fillId="4" borderId="3" xfId="0" applyFont="1" applyFill="1" applyBorder="1" applyAlignment="1">
      <alignment horizontal="left"/>
    </xf>
    <xf numFmtId="2" fontId="0" fillId="3" borderId="5" xfId="0" applyNumberFormat="1" applyFill="1" applyBorder="1" applyAlignment="1">
      <alignment horizontal="center" vertical="center" wrapText="1"/>
    </xf>
    <xf numFmtId="2" fontId="0" fillId="3" borderId="7" xfId="0" applyNumberFormat="1" applyFill="1" applyBorder="1" applyAlignment="1">
      <alignment horizontal="center" vertical="center" wrapText="1"/>
    </xf>
    <xf numFmtId="2" fontId="0" fillId="3" borderId="8" xfId="0" applyNumberFormat="1" applyFill="1" applyBorder="1" applyAlignment="1">
      <alignment horizontal="center" vertical="center" wrapText="1"/>
    </xf>
    <xf numFmtId="2" fontId="0" fillId="3" borderId="10" xfId="0" applyNumberFormat="1" applyFill="1" applyBorder="1" applyAlignment="1">
      <alignment horizontal="center" vertical="center" wrapText="1"/>
    </xf>
    <xf numFmtId="1" fontId="0" fillId="3" borderId="5" xfId="0" applyNumberFormat="1" applyFill="1" applyBorder="1" applyAlignment="1">
      <alignment horizontal="center" vertical="center" wrapText="1"/>
    </xf>
    <xf numFmtId="1" fontId="0" fillId="3" borderId="7" xfId="0" applyNumberFormat="1" applyFill="1" applyBorder="1" applyAlignment="1">
      <alignment horizontal="center" vertical="center" wrapText="1"/>
    </xf>
    <xf numFmtId="1" fontId="0" fillId="3" borderId="8" xfId="0" applyNumberFormat="1" applyFill="1" applyBorder="1" applyAlignment="1">
      <alignment horizontal="center" vertical="center" wrapText="1"/>
    </xf>
    <xf numFmtId="1" fontId="0" fillId="3" borderId="10" xfId="0" applyNumberFormat="1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3" fillId="5" borderId="8" xfId="0" applyFont="1" applyFill="1" applyBorder="1" applyAlignment="1">
      <alignment horizontal="center"/>
    </xf>
    <xf numFmtId="0" fontId="3" fillId="5" borderId="10" xfId="0" applyFont="1" applyFill="1" applyBorder="1" applyAlignment="1">
      <alignment horizontal="center"/>
    </xf>
    <xf numFmtId="0" fontId="1" fillId="0" borderId="0" xfId="0" applyFont="1" applyAlignment="1">
      <alignment horizontal="left"/>
    </xf>
    <xf numFmtId="0" fontId="0" fillId="0" borderId="1" xfId="0" applyBorder="1" applyAlignment="1">
      <alignment horizontal="left" vertical="center"/>
    </xf>
    <xf numFmtId="2" fontId="0" fillId="3" borderId="1" xfId="0" applyNumberFormat="1" applyFill="1" applyBorder="1" applyAlignment="1">
      <alignment horizontal="center" vertical="center"/>
    </xf>
    <xf numFmtId="0" fontId="0" fillId="4" borderId="5" xfId="0" applyFill="1" applyBorder="1" applyAlignment="1">
      <alignment horizontal="left" wrapText="1"/>
    </xf>
    <xf numFmtId="0" fontId="0" fillId="4" borderId="3" xfId="0" applyFill="1" applyBorder="1" applyAlignment="1">
      <alignment horizontal="left"/>
    </xf>
    <xf numFmtId="0" fontId="0" fillId="5" borderId="5" xfId="0" applyFill="1" applyBorder="1" applyAlignment="1">
      <alignment horizontal="center" vertical="center" wrapText="1"/>
    </xf>
    <xf numFmtId="0" fontId="0" fillId="5" borderId="7" xfId="0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5" borderId="8" xfId="0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wrapText="1"/>
    </xf>
    <xf numFmtId="0" fontId="0" fillId="0" borderId="1" xfId="0" applyBorder="1" applyAlignment="1">
      <alignment horizontal="left"/>
    </xf>
  </cellXfs>
  <cellStyles count="1">
    <cellStyle name="Standard" xfId="0" builtinId="0"/>
  </cellStyles>
  <dxfs count="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08736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06/relationships/vbaProject" Target="vbaProject.bin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Histogramm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1664059981692296"/>
          <c:y val="0.15523646188089871"/>
          <c:w val="0.66795207858899697"/>
          <c:h val="0.69325933195753431"/>
        </c:manualLayout>
      </c:layout>
      <c:scatterChart>
        <c:scatterStyle val="lineMarker"/>
        <c:varyColors val="0"/>
        <c:ser>
          <c:idx val="0"/>
          <c:order val="0"/>
          <c:tx>
            <c:v>Messwerte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errBars>
            <c:errDir val="y"/>
            <c:errBarType val="minus"/>
            <c:errValType val="percentage"/>
            <c:noEndCap val="1"/>
            <c:val val="100"/>
            <c:spPr>
              <a:noFill/>
              <a:ln w="127000" cap="flat" cmpd="sng" algn="ctr">
                <a:solidFill>
                  <a:srgbClr val="087363"/>
                </a:solidFill>
                <a:round/>
              </a:ln>
              <a:effectLst/>
            </c:spPr>
          </c:errBars>
          <c:xVal>
            <c:numRef>
              <c:f>Histogramm!$B$11:$B$20</c:f>
              <c:numCache>
                <c:formatCode>0.00</c:formatCode>
                <c:ptCount val="10"/>
                <c:pt idx="0">
                  <c:v>0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</c:numCache>
            </c:numRef>
          </c:xVal>
          <c:yVal>
            <c:numRef>
              <c:f>Histogramm!$F$11:$F$20</c:f>
              <c:numCache>
                <c:formatCode>General</c:formatCode>
                <c:ptCount val="1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430-45D9-ACEF-F4525C019F2A}"/>
            </c:ext>
          </c:extLst>
        </c:ser>
        <c:ser>
          <c:idx val="1"/>
          <c:order val="1"/>
          <c:tx>
            <c:v>Häufigkeit</c:v>
          </c:tx>
          <c:spPr>
            <a:ln w="2540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xVal>
            <c:numRef>
              <c:f>Histogramm!$H$11:$H$226</c:f>
              <c:numCache>
                <c:formatCode>General</c:formatCode>
                <c:ptCount val="20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</c:numCache>
            </c:numRef>
          </c:xVal>
          <c:yVal>
            <c:numRef>
              <c:f>Histogramm!$I$11:$I$226</c:f>
              <c:numCache>
                <c:formatCode>General</c:formatCode>
                <c:ptCount val="20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430-45D9-ACEF-F4525C019F2A}"/>
            </c:ext>
          </c:extLst>
        </c:ser>
        <c:ser>
          <c:idx val="4"/>
          <c:order val="2"/>
          <c:tx>
            <c:v>OGW</c:v>
          </c:tx>
          <c:spPr>
            <a:ln w="2540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xVal>
            <c:numRef>
              <c:f>Histogramm!$O$13:$O$14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Histogramm!$M$13:$M$14</c:f>
              <c:numCache>
                <c:formatCode>0</c:formatCode>
                <c:ptCount val="2"/>
                <c:pt idx="0" formatCode="General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27CC-4C14-B4EC-21E42FEFFD81}"/>
            </c:ext>
          </c:extLst>
        </c:ser>
        <c:ser>
          <c:idx val="6"/>
          <c:order val="3"/>
          <c:tx>
            <c:v>+ 3 Sigma</c:v>
          </c:tx>
          <c:spPr>
            <a:ln w="19050" cap="rnd">
              <a:solidFill>
                <a:srgbClr val="0070C0"/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xVal>
            <c:numRef>
              <c:f>Histogramm!$Q$13:$Q$14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Histogramm!$M$13:$M$14</c:f>
              <c:numCache>
                <c:formatCode>0</c:formatCode>
                <c:ptCount val="2"/>
                <c:pt idx="0" formatCode="General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27CC-4C14-B4EC-21E42FEFFD81}"/>
            </c:ext>
          </c:extLst>
        </c:ser>
        <c:ser>
          <c:idx val="2"/>
          <c:order val="4"/>
          <c:tx>
            <c:v>Mittelwert</c:v>
          </c:tx>
          <c:spPr>
            <a:ln w="19050" cap="rnd">
              <a:solidFill>
                <a:srgbClr val="00B050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xVal>
            <c:numRef>
              <c:f>Histogramm!$L$13:$L$14</c:f>
            </c:numRef>
          </c:xVal>
          <c:yVal>
            <c:numRef>
              <c:f>Histogramm!$M$13:$M$14</c:f>
              <c:numCache>
                <c:formatCode>0</c:formatCode>
                <c:ptCount val="2"/>
                <c:pt idx="0" formatCode="General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7CC-4C14-B4EC-21E42FEFFD81}"/>
            </c:ext>
          </c:extLst>
        </c:ser>
        <c:ser>
          <c:idx val="5"/>
          <c:order val="5"/>
          <c:tx>
            <c:v>- 3 Sigma</c:v>
          </c:tx>
          <c:spPr>
            <a:ln w="19050" cap="rnd">
              <a:solidFill>
                <a:srgbClr val="0070C0"/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xVal>
            <c:numRef>
              <c:f>Histogramm!$P$13:$P$14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Histogramm!$M$13:$M$14</c:f>
              <c:numCache>
                <c:formatCode>0</c:formatCode>
                <c:ptCount val="2"/>
                <c:pt idx="0" formatCode="General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27CC-4C14-B4EC-21E42FEFFD81}"/>
            </c:ext>
          </c:extLst>
        </c:ser>
        <c:ser>
          <c:idx val="3"/>
          <c:order val="6"/>
          <c:tx>
            <c:v>UGW</c:v>
          </c:tx>
          <c:spPr>
            <a:ln w="19050" cap="rnd">
              <a:solidFill>
                <a:srgbClr val="FF0000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xVal>
            <c:numRef>
              <c:f>Histogramm!$N$13:$N$14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Histogramm!$M$13:$M$14</c:f>
              <c:numCache>
                <c:formatCode>0</c:formatCode>
                <c:ptCount val="2"/>
                <c:pt idx="0" formatCode="General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7CC-4C14-B4EC-21E42FEFFD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4287712"/>
        <c:axId val="204288544"/>
      </c:scatterChart>
      <c:valAx>
        <c:axId val="204287712"/>
        <c:scaling>
          <c:orientation val="minMax"/>
          <c:min val="1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4288544"/>
        <c:crosses val="autoZero"/>
        <c:crossBetween val="midCat"/>
      </c:valAx>
      <c:valAx>
        <c:axId val="204288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428771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layout>
        <c:manualLayout>
          <c:xMode val="edge"/>
          <c:yMode val="edge"/>
          <c:x val="0.78248561545375028"/>
          <c:y val="0.24461550021454292"/>
          <c:w val="0.17948789100804619"/>
          <c:h val="0.3531455418246627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>
      <c:oddFooter>&amp;L&amp;8MP4_HVO_0002_DE_Excel_Leervorlage_Hochformat
Version: V1
Prozessverantwortlich: Leitung Integriertes Managementsystem&amp;R&amp;8Seite &amp;S von &amp;A
Vorlage: Urknall</c:oddFooter>
    </c:headerFooter>
    <c:pageMargins b="0.78740157499999996" l="0.7" r="0.7" t="0.78740157499999996" header="0.3" footer="0.3"/>
    <c:pageSetup orientation="portrait"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Wahrscheinlichkeitsnetz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chemeClr val="bg1">
                    <a:lumMod val="50000"/>
                  </a:schemeClr>
                </a:solidFill>
                <a:ln w="9525">
                  <a:solidFill>
                    <a:schemeClr val="bg1">
                      <a:lumMod val="5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bg1">
                    <a:lumMod val="5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95F9-4A46-9647-6D61779C7238}"/>
              </c:ext>
            </c:extLst>
          </c:dPt>
          <c:dPt>
            <c:idx val="1"/>
            <c:marker>
              <c:symbol val="circle"/>
              <c:size val="5"/>
              <c:spPr>
                <a:solidFill>
                  <a:schemeClr val="bg1">
                    <a:lumMod val="50000"/>
                  </a:schemeClr>
                </a:solidFill>
                <a:ln w="9525">
                  <a:solidFill>
                    <a:schemeClr val="bg1">
                      <a:lumMod val="5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bg1">
                    <a:lumMod val="5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95F9-4A46-9647-6D61779C7238}"/>
              </c:ext>
            </c:extLst>
          </c:dPt>
          <c:dPt>
            <c:idx val="2"/>
            <c:marker>
              <c:symbol val="circle"/>
              <c:size val="5"/>
              <c:spPr>
                <a:solidFill>
                  <a:schemeClr val="bg1">
                    <a:lumMod val="50000"/>
                  </a:schemeClr>
                </a:solidFill>
                <a:ln w="9525">
                  <a:solidFill>
                    <a:schemeClr val="bg1">
                      <a:lumMod val="5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bg1">
                    <a:lumMod val="5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95F9-4A46-9647-6D61779C7238}"/>
              </c:ext>
            </c:extLst>
          </c:dPt>
          <c:xVal>
            <c:strRef>
              <c:f>Normalverteilung!$N$9:$N$11</c:f>
              <c:strCache>
                <c:ptCount val="3"/>
                <c:pt idx="0">
                  <c:v>#WERT!</c:v>
                </c:pt>
                <c:pt idx="2">
                  <c:v>#WERT!</c:v>
                </c:pt>
              </c:strCache>
            </c:strRef>
          </c:xVal>
          <c:yVal>
            <c:numRef>
              <c:f>Normalverteilung!$O$9:$O$11</c:f>
              <c:numCache>
                <c:formatCode>General</c:formatCode>
                <c:ptCount val="3"/>
                <c:pt idx="0">
                  <c:v>-3</c:v>
                </c:pt>
                <c:pt idx="1">
                  <c:v>0</c:v>
                </c:pt>
                <c:pt idx="2">
                  <c:v>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70C-43C3-B9AE-9864EF85C996}"/>
            </c:ext>
          </c:extLst>
        </c:ser>
        <c:ser>
          <c:idx val="1"/>
          <c:order val="1"/>
          <c:tx>
            <c:strRef>
              <c:f>Normalverteilung!$C$8</c:f>
              <c:strCache>
                <c:ptCount val="1"/>
                <c:pt idx="0">
                  <c:v>xi</c:v>
                </c:pt>
              </c:strCache>
            </c:strRef>
          </c:tx>
          <c:spPr>
            <a:ln w="19050" cap="rnd">
              <a:solidFill>
                <a:srgbClr val="08736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87363"/>
              </a:solidFill>
              <a:ln w="9525">
                <a:solidFill>
                  <a:srgbClr val="087363"/>
                </a:solidFill>
              </a:ln>
              <a:effectLst/>
            </c:spPr>
          </c:marker>
          <c:xVal>
            <c:numRef>
              <c:f>Normalverteilung!$E$9:$E$224</c:f>
              <c:numCache>
                <c:formatCode>General</c:formatCode>
                <c:ptCount val="21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</c:numCache>
            </c:numRef>
          </c:xVal>
          <c:yVal>
            <c:numRef>
              <c:f>Normalverteilung!$K$9:$K$224</c:f>
              <c:numCache>
                <c:formatCode>0.000</c:formatCode>
                <c:ptCount val="21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70C-43C3-B9AE-9864EF85C9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99279680"/>
        <c:axId val="2099280928"/>
      </c:scatterChart>
      <c:valAx>
        <c:axId val="2099279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99280928"/>
        <c:crosses val="autoZero"/>
        <c:crossBetween val="midCat"/>
      </c:valAx>
      <c:valAx>
        <c:axId val="2099280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992796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099052793465397E-2"/>
          <c:y val="4.6399674239080216E-2"/>
          <c:w val="0.80900918232885555"/>
          <c:h val="0.85574650167380928"/>
        </c:manualLayout>
      </c:layout>
      <c:scatterChart>
        <c:scatterStyle val="lineMarker"/>
        <c:varyColors val="0"/>
        <c:ser>
          <c:idx val="1"/>
          <c:order val="0"/>
          <c:spPr>
            <a:ln w="15875" cap="rnd">
              <a:solidFill>
                <a:srgbClr val="087363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0">
                <a:noFill/>
              </a:ln>
              <a:effectLst/>
            </c:spPr>
          </c:marker>
          <c:xVal>
            <c:numRef>
              <c:f>[0]!Achsenbeschriftung</c:f>
            </c:numRef>
          </c:xVal>
          <c:yVal>
            <c:numRef>
              <c:f>[0]!Messwerte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D12-4028-B3DE-E9B48783B325}"/>
            </c:ext>
          </c:extLst>
        </c:ser>
        <c:ser>
          <c:idx val="2"/>
          <c:order val="1"/>
          <c:tx>
            <c:v>OGW</c:v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dPt>
            <c:idx val="1"/>
            <c:marker>
              <c:symbol val="circle"/>
              <c:size val="5"/>
              <c:spPr>
                <a:noFill/>
                <a:ln w="9525">
                  <a:noFill/>
                </a:ln>
                <a:effectLst/>
              </c:spPr>
            </c:marker>
            <c:bubble3D val="0"/>
            <c:spPr>
              <a:ln w="19050" cap="rnd">
                <a:solidFill>
                  <a:srgbClr val="FF000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4-055B-4782-BF25-B43E8A39C0CB}"/>
              </c:ext>
            </c:extLst>
          </c:dPt>
          <c:xVal>
            <c:numRef>
              <c:f>Normalverteilung!$R$9:$R$10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Normalverteilung!$T$9:$T$10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CD12-4028-B3DE-E9B48783B325}"/>
            </c:ext>
          </c:extLst>
        </c:ser>
        <c:ser>
          <c:idx val="5"/>
          <c:order val="2"/>
          <c:tx>
            <c:v>+ 3 Sigma</c:v>
          </c:tx>
          <c:spPr>
            <a:ln w="19050" cap="rnd">
              <a:solidFill>
                <a:srgbClr val="0070C0"/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xVal>
            <c:numRef>
              <c:f>Normalverteilung!$R$9:$R$10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Normalverteilung!$V$9:$V$10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CD12-4028-B3DE-E9B48783B325}"/>
            </c:ext>
          </c:extLst>
        </c:ser>
        <c:ser>
          <c:idx val="0"/>
          <c:order val="3"/>
          <c:tx>
            <c:v>MIttelwert</c:v>
          </c:tx>
          <c:spPr>
            <a:ln w="19050" cap="rnd">
              <a:solidFill>
                <a:srgbClr val="92D050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19050">
                <a:noFill/>
              </a:ln>
              <a:effectLst/>
            </c:spPr>
          </c:marker>
          <c:trendline>
            <c:spPr>
              <a:ln w="12700" cap="rnd">
                <a:solidFill>
                  <a:srgbClr val="92D05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Normalverteilung!$R$9:$R$10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Normalverteilung!$Q$9:$Q$10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CD12-4028-B3DE-E9B48783B325}"/>
            </c:ext>
          </c:extLst>
        </c:ser>
        <c:ser>
          <c:idx val="4"/>
          <c:order val="4"/>
          <c:tx>
            <c:v>- 3 Sigma</c:v>
          </c:tx>
          <c:spPr>
            <a:ln w="19050" cap="rnd">
              <a:solidFill>
                <a:srgbClr val="0070C0"/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xVal>
            <c:numRef>
              <c:f>Normalverteilung!$R$9:$R$10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Normalverteilung!$U$9:$U$10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CD12-4028-B3DE-E9B48783B325}"/>
            </c:ext>
          </c:extLst>
        </c:ser>
        <c:ser>
          <c:idx val="3"/>
          <c:order val="5"/>
          <c:tx>
            <c:v>UGW</c:v>
          </c:tx>
          <c:spPr>
            <a:ln w="28575" cap="rnd">
              <a:solidFill>
                <a:srgbClr val="FF0000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dPt>
            <c:idx val="1"/>
            <c:marker>
              <c:symbol val="circle"/>
              <c:size val="5"/>
              <c:spPr>
                <a:noFill/>
                <a:ln w="9525">
                  <a:solidFill>
                    <a:schemeClr val="tx1"/>
                  </a:solidFill>
                  <a:prstDash val="sysDash"/>
                </a:ln>
                <a:effectLst/>
              </c:spPr>
            </c:marker>
            <c:bubble3D val="0"/>
            <c:spPr>
              <a:ln w="19050" cap="rnd">
                <a:solidFill>
                  <a:srgbClr val="FF0000"/>
                </a:solidFill>
                <a:prstDash val="sysDash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CD12-4028-B3DE-E9B48783B325}"/>
              </c:ext>
            </c:extLst>
          </c:dPt>
          <c:xVal>
            <c:numRef>
              <c:f>Normalverteilung!$R$9:$R$10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Normalverteilung!$S$9:$S$10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CD12-4028-B3DE-E9B48783B3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88492127"/>
        <c:axId val="1688489631"/>
      </c:scatterChart>
      <c:valAx>
        <c:axId val="1688492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688489631"/>
        <c:crosses val="autoZero"/>
        <c:crossBetween val="midCat"/>
      </c:valAx>
      <c:valAx>
        <c:axId val="1688489631"/>
        <c:scaling>
          <c:orientation val="minMax"/>
          <c:min val="1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68849212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egendEntry>
        <c:idx val="6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Normalverteilung!$D$9:$D$224</c:f>
              <c:numCache>
                <c:formatCode>General</c:formatCode>
                <c:ptCount val="21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3C5-4533-8F97-44F065E38F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95352351"/>
        <c:axId val="1695359423"/>
      </c:lineChart>
      <c:catAx>
        <c:axId val="16953523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695359423"/>
        <c:crosses val="autoZero"/>
        <c:auto val="1"/>
        <c:lblAlgn val="ctr"/>
        <c:lblOffset val="100"/>
        <c:tickMarkSkip val="1"/>
        <c:noMultiLvlLbl val="0"/>
      </c:catAx>
      <c:valAx>
        <c:axId val="16953594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6953523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Normalverteilung!$D$8</c:f>
              <c:strCache>
                <c:ptCount val="1"/>
                <c:pt idx="0">
                  <c:v>xi mit #NV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Normalverteilung!$B$9:$B$224</c:f>
            </c:multiLvlStrRef>
          </c:cat>
          <c:val>
            <c:numRef>
              <c:f>Normalverteilung!$D$9:$D$224</c:f>
              <c:numCache>
                <c:formatCode>General</c:formatCode>
                <c:ptCount val="21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154-4FAF-A2D2-DAE1DF1921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6920031"/>
        <c:axId val="1416919615"/>
      </c:lineChart>
      <c:catAx>
        <c:axId val="1416920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416919615"/>
        <c:crosses val="autoZero"/>
        <c:auto val="1"/>
        <c:lblAlgn val="ctr"/>
        <c:lblOffset val="100"/>
        <c:noMultiLvlLbl val="0"/>
      </c:catAx>
      <c:valAx>
        <c:axId val="14169196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41692003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Radio" checked="Checked" firstButton="1" fmlaLink="$C$16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2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11572</xdr:colOff>
          <xdr:row>15</xdr:row>
          <xdr:rowOff>105701</xdr:rowOff>
        </xdr:from>
        <xdr:to>
          <xdr:col>7</xdr:col>
          <xdr:colOff>689917</xdr:colOff>
          <xdr:row>15</xdr:row>
          <xdr:rowOff>591476</xdr:rowOff>
        </xdr:to>
        <xdr:grpSp>
          <xdr:nvGrpSpPr>
            <xdr:cNvPr id="3" name="Gruppieren 2">
              <a:extLst>
                <a:ext uri="{FF2B5EF4-FFF2-40B4-BE49-F238E27FC236}">
                  <a16:creationId xmlns:a16="http://schemas.microsoft.com/office/drawing/2014/main" id="{00000000-0008-0000-0100-000003000000}"/>
                </a:ext>
              </a:extLst>
            </xdr:cNvPr>
            <xdr:cNvGrpSpPr/>
          </xdr:nvGrpSpPr>
          <xdr:grpSpPr>
            <a:xfrm>
              <a:off x="11572" y="2839936"/>
              <a:ext cx="7065698" cy="485775"/>
              <a:chOff x="180975" y="2695575"/>
              <a:chExt cx="6505575" cy="485775"/>
            </a:xfrm>
          </xdr:grpSpPr>
          <xdr:sp macro="" textlink="">
            <xdr:nvSpPr>
              <xdr:cNvPr id="1045" name="Group Box 21" hidden="1">
                <a:extLst>
                  <a:ext uri="{63B3BB69-23CF-44E3-9099-C40C66FF867C}">
                    <a14:compatExt spid="_x0000_s1045"/>
                  </a:ext>
                  <a:ext uri="{FF2B5EF4-FFF2-40B4-BE49-F238E27FC236}">
                    <a16:creationId xmlns:a16="http://schemas.microsoft.com/office/drawing/2014/main" id="{00000000-0008-0000-0100-000015040000}"/>
                  </a:ext>
                </a:extLst>
              </xdr:cNvPr>
              <xdr:cNvSpPr/>
            </xdr:nvSpPr>
            <xdr:spPr bwMode="auto">
              <a:xfrm>
                <a:off x="180975" y="2695575"/>
                <a:ext cx="6505575" cy="48577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</xdr:sp>
          <xdr:sp macro="" textlink="">
            <xdr:nvSpPr>
              <xdr:cNvPr id="1046" name="Option Button 22" hidden="1">
                <a:extLst>
                  <a:ext uri="{63B3BB69-23CF-44E3-9099-C40C66FF867C}">
                    <a14:compatExt spid="_x0000_s1046"/>
                  </a:ext>
                  <a:ext uri="{FF2B5EF4-FFF2-40B4-BE49-F238E27FC236}">
                    <a16:creationId xmlns:a16="http://schemas.microsoft.com/office/drawing/2014/main" id="{00000000-0008-0000-0100-000016040000}"/>
                  </a:ext>
                </a:extLst>
              </xdr:cNvPr>
              <xdr:cNvSpPr/>
            </xdr:nvSpPr>
            <xdr:spPr bwMode="auto">
              <a:xfrm>
                <a:off x="361950" y="2838449"/>
                <a:ext cx="1447800" cy="21907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AT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Maschinenfähigkeitsindex</a:t>
                </a:r>
              </a:p>
            </xdr:txBody>
          </xdr:sp>
          <xdr:sp macro="" textlink="">
            <xdr:nvSpPr>
              <xdr:cNvPr id="1047" name="Option Button 23" hidden="1">
                <a:extLst>
                  <a:ext uri="{63B3BB69-23CF-44E3-9099-C40C66FF867C}">
                    <a14:compatExt spid="_x0000_s1047"/>
                  </a:ext>
                  <a:ext uri="{FF2B5EF4-FFF2-40B4-BE49-F238E27FC236}">
                    <a16:creationId xmlns:a16="http://schemas.microsoft.com/office/drawing/2014/main" id="{00000000-0008-0000-0100-000017040000}"/>
                  </a:ext>
                </a:extLst>
              </xdr:cNvPr>
              <xdr:cNvSpPr/>
            </xdr:nvSpPr>
            <xdr:spPr bwMode="auto">
              <a:xfrm>
                <a:off x="2666999" y="2819399"/>
                <a:ext cx="1438275" cy="2381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AT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Prozessleistungsindex</a:t>
                </a:r>
              </a:p>
            </xdr:txBody>
          </xdr:sp>
          <xdr:sp macro="" textlink="">
            <xdr:nvSpPr>
              <xdr:cNvPr id="1048" name="Option Button 24" hidden="1">
                <a:extLst>
                  <a:ext uri="{63B3BB69-23CF-44E3-9099-C40C66FF867C}">
                    <a14:compatExt spid="_x0000_s1048"/>
                  </a:ext>
                  <a:ext uri="{FF2B5EF4-FFF2-40B4-BE49-F238E27FC236}">
                    <a16:creationId xmlns:a16="http://schemas.microsoft.com/office/drawing/2014/main" id="{00000000-0008-0000-0100-000018040000}"/>
                  </a:ext>
                </a:extLst>
              </xdr:cNvPr>
              <xdr:cNvSpPr/>
            </xdr:nvSpPr>
            <xdr:spPr bwMode="auto">
              <a:xfrm>
                <a:off x="4924425" y="2809874"/>
                <a:ext cx="1352550" cy="2571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AT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Prozessfähigkeitsindex</a:t>
                </a:r>
              </a:p>
            </xdr:txBody>
          </xdr:sp>
        </xdr:grpSp>
        <xdr:clientData/>
      </xdr:twoCellAnchor>
    </mc:Choice>
    <mc:Fallback/>
  </mc:AlternateContent>
  <xdr:twoCellAnchor>
    <xdr:from>
      <xdr:col>0</xdr:col>
      <xdr:colOff>0</xdr:colOff>
      <xdr:row>57</xdr:row>
      <xdr:rowOff>76395</xdr:rowOff>
    </xdr:from>
    <xdr:to>
      <xdr:col>6</xdr:col>
      <xdr:colOff>44823</xdr:colOff>
      <xdr:row>74</xdr:row>
      <xdr:rowOff>62753</xdr:rowOff>
    </xdr:to>
    <xdr:graphicFrame macro="">
      <xdr:nvGraphicFramePr>
        <xdr:cNvPr id="12" name="Diagramm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77</xdr:row>
      <xdr:rowOff>0</xdr:rowOff>
    </xdr:from>
    <xdr:to>
      <xdr:col>4</xdr:col>
      <xdr:colOff>896471</xdr:colOff>
      <xdr:row>92</xdr:row>
      <xdr:rowOff>1</xdr:rowOff>
    </xdr:to>
    <xdr:graphicFrame macro="">
      <xdr:nvGraphicFramePr>
        <xdr:cNvPr id="13" name="Diagramm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22413</xdr:colOff>
      <xdr:row>94</xdr:row>
      <xdr:rowOff>11205</xdr:rowOff>
    </xdr:from>
    <xdr:to>
      <xdr:col>7</xdr:col>
      <xdr:colOff>448235</xdr:colOff>
      <xdr:row>108</xdr:row>
      <xdr:rowOff>168086</xdr:rowOff>
    </xdr:to>
    <xdr:graphicFrame macro="">
      <xdr:nvGraphicFramePr>
        <xdr:cNvPr id="10" name="Diagramm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3</xdr:col>
      <xdr:colOff>240044</xdr:colOff>
      <xdr:row>37</xdr:row>
      <xdr:rowOff>190499</xdr:rowOff>
    </xdr:from>
    <xdr:to>
      <xdr:col>7</xdr:col>
      <xdr:colOff>732693</xdr:colOff>
      <xdr:row>53</xdr:row>
      <xdr:rowOff>122791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65659" y="7422172"/>
          <a:ext cx="4156111" cy="2980292"/>
        </a:xfrm>
        <a:prstGeom prst="rect">
          <a:avLst/>
        </a:prstGeom>
      </xdr:spPr>
    </xdr:pic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0.40609</cdr:x>
      <cdr:y>0.91198</cdr:y>
    </cdr:from>
    <cdr:to>
      <cdr:x>0.60619</cdr:x>
      <cdr:y>0.98818</cdr:y>
    </cdr:to>
    <cdr:sp macro="" textlink="">
      <cdr:nvSpPr>
        <cdr:cNvPr id="2" name="Textfeld 1">
          <a:extLst xmlns:a="http://schemas.openxmlformats.org/drawingml/2006/main">
            <a:ext uri="{FF2B5EF4-FFF2-40B4-BE49-F238E27FC236}">
              <a16:creationId xmlns:a16="http://schemas.microsoft.com/office/drawing/2014/main" id="{8A890618-4A59-4CFC-874D-A93F0296B399}"/>
            </a:ext>
          </a:extLst>
        </cdr:cNvPr>
        <cdr:cNvSpPr txBox="1"/>
      </cdr:nvSpPr>
      <cdr:spPr>
        <a:xfrm xmlns:a="http://schemas.openxmlformats.org/drawingml/2006/main">
          <a:off x="1855694" y="2767266"/>
          <a:ext cx="914400" cy="2312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de-DE" sz="1100">
              <a:solidFill>
                <a:schemeClr val="tx1">
                  <a:lumMod val="65000"/>
                  <a:lumOff val="35000"/>
                </a:schemeClr>
              </a:solidFill>
            </a:rPr>
            <a:t>Messwerte</a:t>
          </a:r>
        </a:p>
      </cdr:txBody>
    </cdr:sp>
  </cdr:relSizeAnchor>
  <cdr:relSizeAnchor xmlns:cdr="http://schemas.openxmlformats.org/drawingml/2006/chartDrawing">
    <cdr:from>
      <cdr:x>0</cdr:x>
      <cdr:y>0.03447</cdr:y>
    </cdr:from>
    <cdr:to>
      <cdr:x>0.2001</cdr:x>
      <cdr:y>0.11067</cdr:y>
    </cdr:to>
    <cdr:sp macro="" textlink="">
      <cdr:nvSpPr>
        <cdr:cNvPr id="3" name="Textfeld 1">
          <a:extLst xmlns:a="http://schemas.openxmlformats.org/drawingml/2006/main">
            <a:ext uri="{FF2B5EF4-FFF2-40B4-BE49-F238E27FC236}">
              <a16:creationId xmlns:a16="http://schemas.microsoft.com/office/drawing/2014/main" id="{4F41FEDC-7117-4286-9E09-7717E417419D}"/>
            </a:ext>
          </a:extLst>
        </cdr:cNvPr>
        <cdr:cNvSpPr txBox="1"/>
      </cdr:nvSpPr>
      <cdr:spPr>
        <a:xfrm xmlns:a="http://schemas.openxmlformats.org/drawingml/2006/main">
          <a:off x="0" y="104588"/>
          <a:ext cx="914400" cy="2312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1100">
              <a:solidFill>
                <a:schemeClr val="tx1">
                  <a:lumMod val="65000"/>
                  <a:lumOff val="35000"/>
                </a:schemeClr>
              </a:solidFill>
            </a:rPr>
            <a:t>Häufigkeit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235323</xdr:colOff>
      <xdr:row>186</xdr:row>
      <xdr:rowOff>90768</xdr:rowOff>
    </xdr:from>
    <xdr:to>
      <xdr:col>19</xdr:col>
      <xdr:colOff>235323</xdr:colOff>
      <xdr:row>200</xdr:row>
      <xdr:rowOff>166968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414617</xdr:colOff>
      <xdr:row>202</xdr:row>
      <xdr:rowOff>101973</xdr:rowOff>
    </xdr:from>
    <xdr:to>
      <xdr:col>19</xdr:col>
      <xdr:colOff>414617</xdr:colOff>
      <xdr:row>216</xdr:row>
      <xdr:rowOff>178173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3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B61CB-38CB-43D1-96B7-ADC7FA151DE1}">
  <sheetPr codeName="Tabelle2"/>
  <dimension ref="A1:H55"/>
  <sheetViews>
    <sheetView tabSelected="1" view="pageLayout" zoomScale="85" zoomScaleNormal="100" zoomScalePageLayoutView="85" workbookViewId="0">
      <selection activeCell="D54" sqref="D54"/>
    </sheetView>
  </sheetViews>
  <sheetFormatPr baseColWidth="10" defaultColWidth="3" defaultRowHeight="15" x14ac:dyDescent="0.25"/>
  <cols>
    <col min="1" max="1" width="6.28515625" style="3" customWidth="1"/>
    <col min="2" max="2" width="17.5703125" style="3" customWidth="1"/>
    <col min="3" max="3" width="6.140625" style="3" customWidth="1"/>
    <col min="4" max="4" width="17.5703125" style="3" customWidth="1"/>
    <col min="5" max="5" width="6.5703125" style="3" customWidth="1"/>
    <col min="6" max="6" width="17.5703125" style="3" customWidth="1"/>
    <col min="7" max="7" width="6.5703125" style="3" customWidth="1"/>
    <col min="8" max="8" width="17.5703125" style="3" customWidth="1"/>
    <col min="9" max="9" width="5.28515625" customWidth="1"/>
  </cols>
  <sheetData>
    <row r="1" spans="1:8" x14ac:dyDescent="0.25">
      <c r="A1" s="43" t="s">
        <v>69</v>
      </c>
      <c r="B1" s="43"/>
      <c r="C1" s="43"/>
      <c r="D1" s="43"/>
      <c r="E1" s="43"/>
      <c r="F1" s="43"/>
      <c r="G1" s="43"/>
      <c r="H1" s="43"/>
    </row>
    <row r="2" spans="1:8" x14ac:dyDescent="0.25">
      <c r="A2" s="4">
        <v>1</v>
      </c>
      <c r="B2" s="5"/>
      <c r="C2" s="4">
        <v>55</v>
      </c>
      <c r="D2" s="5"/>
      <c r="E2" s="4">
        <v>109</v>
      </c>
      <c r="F2" s="5"/>
      <c r="G2" s="4">
        <v>163</v>
      </c>
      <c r="H2" s="5"/>
    </row>
    <row r="3" spans="1:8" x14ac:dyDescent="0.25">
      <c r="A3" s="4">
        <v>2</v>
      </c>
      <c r="B3" s="5"/>
      <c r="C3" s="4">
        <v>56</v>
      </c>
      <c r="D3" s="5"/>
      <c r="E3" s="4">
        <v>110</v>
      </c>
      <c r="F3" s="5"/>
      <c r="G3" s="4">
        <v>164</v>
      </c>
      <c r="H3" s="5"/>
    </row>
    <row r="4" spans="1:8" x14ac:dyDescent="0.25">
      <c r="A4" s="4">
        <v>3</v>
      </c>
      <c r="B4" s="5"/>
      <c r="C4" s="4">
        <v>57</v>
      </c>
      <c r="D4" s="5"/>
      <c r="E4" s="4">
        <v>111</v>
      </c>
      <c r="F4" s="5"/>
      <c r="G4" s="4">
        <v>165</v>
      </c>
      <c r="H4" s="5"/>
    </row>
    <row r="5" spans="1:8" x14ac:dyDescent="0.25">
      <c r="A5" s="4">
        <v>4</v>
      </c>
      <c r="B5" s="5"/>
      <c r="C5" s="4">
        <v>58</v>
      </c>
      <c r="D5" s="5"/>
      <c r="E5" s="4">
        <v>112</v>
      </c>
      <c r="F5" s="5"/>
      <c r="G5" s="4">
        <v>166</v>
      </c>
      <c r="H5" s="5"/>
    </row>
    <row r="6" spans="1:8" x14ac:dyDescent="0.25">
      <c r="A6" s="4">
        <v>5</v>
      </c>
      <c r="B6" s="5"/>
      <c r="C6" s="4">
        <v>59</v>
      </c>
      <c r="D6" s="5"/>
      <c r="E6" s="4">
        <v>113</v>
      </c>
      <c r="F6" s="5"/>
      <c r="G6" s="4">
        <v>167</v>
      </c>
      <c r="H6" s="5"/>
    </row>
    <row r="7" spans="1:8" x14ac:dyDescent="0.25">
      <c r="A7" s="4">
        <v>6</v>
      </c>
      <c r="B7" s="5"/>
      <c r="C7" s="4">
        <v>60</v>
      </c>
      <c r="D7" s="5"/>
      <c r="E7" s="4">
        <v>114</v>
      </c>
      <c r="F7" s="5"/>
      <c r="G7" s="4">
        <v>168</v>
      </c>
      <c r="H7" s="5"/>
    </row>
    <row r="8" spans="1:8" x14ac:dyDescent="0.25">
      <c r="A8" s="4">
        <v>7</v>
      </c>
      <c r="B8" s="5"/>
      <c r="C8" s="4">
        <v>61</v>
      </c>
      <c r="D8" s="5"/>
      <c r="E8" s="4">
        <v>115</v>
      </c>
      <c r="F8" s="5"/>
      <c r="G8" s="4">
        <v>169</v>
      </c>
      <c r="H8" s="5"/>
    </row>
    <row r="9" spans="1:8" x14ac:dyDescent="0.25">
      <c r="A9" s="4">
        <v>8</v>
      </c>
      <c r="B9" s="5"/>
      <c r="C9" s="4">
        <v>62</v>
      </c>
      <c r="D9" s="5"/>
      <c r="E9" s="4">
        <v>116</v>
      </c>
      <c r="F9" s="5"/>
      <c r="G9" s="4">
        <v>170</v>
      </c>
      <c r="H9" s="5"/>
    </row>
    <row r="10" spans="1:8" x14ac:dyDescent="0.25">
      <c r="A10" s="4">
        <v>9</v>
      </c>
      <c r="B10" s="5"/>
      <c r="C10" s="4">
        <v>63</v>
      </c>
      <c r="D10" s="5"/>
      <c r="E10" s="4">
        <v>117</v>
      </c>
      <c r="F10" s="5"/>
      <c r="G10" s="4">
        <v>171</v>
      </c>
      <c r="H10" s="5"/>
    </row>
    <row r="11" spans="1:8" x14ac:dyDescent="0.25">
      <c r="A11" s="4">
        <v>10</v>
      </c>
      <c r="B11" s="5"/>
      <c r="C11" s="4">
        <v>64</v>
      </c>
      <c r="D11" s="5"/>
      <c r="E11" s="4">
        <v>118</v>
      </c>
      <c r="F11" s="5"/>
      <c r="G11" s="4">
        <v>172</v>
      </c>
      <c r="H11" s="5"/>
    </row>
    <row r="12" spans="1:8" x14ac:dyDescent="0.25">
      <c r="A12" s="4">
        <v>11</v>
      </c>
      <c r="B12" s="5"/>
      <c r="C12" s="4">
        <v>65</v>
      </c>
      <c r="D12" s="5"/>
      <c r="E12" s="4">
        <v>119</v>
      </c>
      <c r="F12" s="5"/>
      <c r="G12" s="4">
        <v>173</v>
      </c>
      <c r="H12" s="5"/>
    </row>
    <row r="13" spans="1:8" x14ac:dyDescent="0.25">
      <c r="A13" s="4">
        <v>12</v>
      </c>
      <c r="B13" s="5"/>
      <c r="C13" s="4">
        <v>66</v>
      </c>
      <c r="D13" s="5"/>
      <c r="E13" s="4">
        <v>120</v>
      </c>
      <c r="F13" s="5"/>
      <c r="G13" s="4">
        <v>174</v>
      </c>
      <c r="H13" s="5"/>
    </row>
    <row r="14" spans="1:8" x14ac:dyDescent="0.25">
      <c r="A14" s="4">
        <v>13</v>
      </c>
      <c r="B14" s="5"/>
      <c r="C14" s="4">
        <v>67</v>
      </c>
      <c r="D14" s="5"/>
      <c r="E14" s="4">
        <v>121</v>
      </c>
      <c r="F14" s="5"/>
      <c r="G14" s="4">
        <v>175</v>
      </c>
      <c r="H14" s="5"/>
    </row>
    <row r="15" spans="1:8" x14ac:dyDescent="0.25">
      <c r="A15" s="4">
        <v>14</v>
      </c>
      <c r="B15" s="5"/>
      <c r="C15" s="4">
        <v>68</v>
      </c>
      <c r="D15" s="5"/>
      <c r="E15" s="4">
        <v>122</v>
      </c>
      <c r="F15" s="5"/>
      <c r="G15" s="4">
        <v>176</v>
      </c>
      <c r="H15" s="5"/>
    </row>
    <row r="16" spans="1:8" x14ac:dyDescent="0.25">
      <c r="A16" s="4">
        <v>15</v>
      </c>
      <c r="B16" s="5"/>
      <c r="C16" s="4">
        <v>69</v>
      </c>
      <c r="D16" s="5"/>
      <c r="E16" s="4">
        <v>123</v>
      </c>
      <c r="F16" s="5"/>
      <c r="G16" s="4">
        <v>177</v>
      </c>
      <c r="H16" s="5"/>
    </row>
    <row r="17" spans="1:8" x14ac:dyDescent="0.25">
      <c r="A17" s="4">
        <v>16</v>
      </c>
      <c r="B17" s="5"/>
      <c r="C17" s="4">
        <v>70</v>
      </c>
      <c r="D17" s="5"/>
      <c r="E17" s="4">
        <v>124</v>
      </c>
      <c r="F17" s="5"/>
      <c r="G17" s="4">
        <v>178</v>
      </c>
      <c r="H17" s="5"/>
    </row>
    <row r="18" spans="1:8" x14ac:dyDescent="0.25">
      <c r="A18" s="4">
        <v>17</v>
      </c>
      <c r="B18" s="5"/>
      <c r="C18" s="4">
        <v>71</v>
      </c>
      <c r="D18" s="5"/>
      <c r="E18" s="4">
        <v>125</v>
      </c>
      <c r="F18" s="5"/>
      <c r="G18" s="4">
        <v>179</v>
      </c>
      <c r="H18" s="5"/>
    </row>
    <row r="19" spans="1:8" x14ac:dyDescent="0.25">
      <c r="A19" s="4">
        <v>18</v>
      </c>
      <c r="B19" s="5"/>
      <c r="C19" s="4">
        <v>72</v>
      </c>
      <c r="D19" s="5"/>
      <c r="E19" s="4">
        <v>126</v>
      </c>
      <c r="F19" s="5"/>
      <c r="G19" s="4">
        <v>180</v>
      </c>
      <c r="H19" s="5"/>
    </row>
    <row r="20" spans="1:8" x14ac:dyDescent="0.25">
      <c r="A20" s="4">
        <v>19</v>
      </c>
      <c r="B20" s="5"/>
      <c r="C20" s="4">
        <v>73</v>
      </c>
      <c r="D20" s="5"/>
      <c r="E20" s="4">
        <v>127</v>
      </c>
      <c r="F20" s="5"/>
      <c r="G20" s="4">
        <v>181</v>
      </c>
      <c r="H20" s="5"/>
    </row>
    <row r="21" spans="1:8" x14ac:dyDescent="0.25">
      <c r="A21" s="4">
        <v>20</v>
      </c>
      <c r="B21" s="5"/>
      <c r="C21" s="4">
        <v>74</v>
      </c>
      <c r="D21" s="5"/>
      <c r="E21" s="4">
        <v>128</v>
      </c>
      <c r="F21" s="5"/>
      <c r="G21" s="4">
        <v>182</v>
      </c>
      <c r="H21" s="5"/>
    </row>
    <row r="22" spans="1:8" x14ac:dyDescent="0.25">
      <c r="A22" s="4">
        <v>21</v>
      </c>
      <c r="B22" s="5"/>
      <c r="C22" s="4">
        <v>75</v>
      </c>
      <c r="D22" s="5"/>
      <c r="E22" s="4">
        <v>129</v>
      </c>
      <c r="F22" s="5"/>
      <c r="G22" s="4">
        <v>183</v>
      </c>
      <c r="H22" s="5"/>
    </row>
    <row r="23" spans="1:8" x14ac:dyDescent="0.25">
      <c r="A23" s="4">
        <v>22</v>
      </c>
      <c r="B23" s="5"/>
      <c r="C23" s="4">
        <v>76</v>
      </c>
      <c r="D23" s="5"/>
      <c r="E23" s="4">
        <v>130</v>
      </c>
      <c r="F23" s="5"/>
      <c r="G23" s="4">
        <v>184</v>
      </c>
      <c r="H23" s="5"/>
    </row>
    <row r="24" spans="1:8" x14ac:dyDescent="0.25">
      <c r="A24" s="4">
        <v>23</v>
      </c>
      <c r="B24" s="5"/>
      <c r="C24" s="4">
        <v>77</v>
      </c>
      <c r="D24" s="5"/>
      <c r="E24" s="4">
        <v>131</v>
      </c>
      <c r="F24" s="5"/>
      <c r="G24" s="4">
        <v>185</v>
      </c>
      <c r="H24" s="5"/>
    </row>
    <row r="25" spans="1:8" x14ac:dyDescent="0.25">
      <c r="A25" s="4">
        <v>24</v>
      </c>
      <c r="B25" s="5"/>
      <c r="C25" s="4">
        <v>78</v>
      </c>
      <c r="D25" s="5"/>
      <c r="E25" s="4">
        <v>132</v>
      </c>
      <c r="F25" s="5"/>
      <c r="G25" s="4">
        <v>186</v>
      </c>
      <c r="H25" s="5"/>
    </row>
    <row r="26" spans="1:8" x14ac:dyDescent="0.25">
      <c r="A26" s="4">
        <v>25</v>
      </c>
      <c r="B26" s="5"/>
      <c r="C26" s="4">
        <v>79</v>
      </c>
      <c r="D26" s="5"/>
      <c r="E26" s="4">
        <v>133</v>
      </c>
      <c r="F26" s="5"/>
      <c r="G26" s="4">
        <v>187</v>
      </c>
      <c r="H26" s="5"/>
    </row>
    <row r="27" spans="1:8" x14ac:dyDescent="0.25">
      <c r="A27" s="4">
        <v>26</v>
      </c>
      <c r="B27" s="5"/>
      <c r="C27" s="4">
        <v>80</v>
      </c>
      <c r="D27" s="5"/>
      <c r="E27" s="4">
        <v>134</v>
      </c>
      <c r="F27" s="5"/>
      <c r="G27" s="4">
        <v>188</v>
      </c>
      <c r="H27" s="5"/>
    </row>
    <row r="28" spans="1:8" x14ac:dyDescent="0.25">
      <c r="A28" s="4">
        <v>27</v>
      </c>
      <c r="B28" s="5"/>
      <c r="C28" s="4">
        <v>81</v>
      </c>
      <c r="D28" s="5"/>
      <c r="E28" s="4">
        <v>135</v>
      </c>
      <c r="F28" s="5"/>
      <c r="G28" s="4">
        <v>189</v>
      </c>
      <c r="H28" s="5"/>
    </row>
    <row r="29" spans="1:8" x14ac:dyDescent="0.25">
      <c r="A29" s="4">
        <v>28</v>
      </c>
      <c r="B29" s="5"/>
      <c r="C29" s="4">
        <v>82</v>
      </c>
      <c r="D29" s="5"/>
      <c r="E29" s="4">
        <v>136</v>
      </c>
      <c r="F29" s="5"/>
      <c r="G29" s="4">
        <v>190</v>
      </c>
      <c r="H29" s="5"/>
    </row>
    <row r="30" spans="1:8" x14ac:dyDescent="0.25">
      <c r="A30" s="4">
        <v>29</v>
      </c>
      <c r="B30" s="5"/>
      <c r="C30" s="4">
        <v>83</v>
      </c>
      <c r="D30" s="5"/>
      <c r="E30" s="4">
        <v>137</v>
      </c>
      <c r="F30" s="5"/>
      <c r="G30" s="4">
        <v>191</v>
      </c>
      <c r="H30" s="5"/>
    </row>
    <row r="31" spans="1:8" x14ac:dyDescent="0.25">
      <c r="A31" s="4">
        <v>30</v>
      </c>
      <c r="B31" s="5"/>
      <c r="C31" s="4">
        <v>84</v>
      </c>
      <c r="D31" s="5"/>
      <c r="E31" s="4">
        <v>138</v>
      </c>
      <c r="F31" s="5"/>
      <c r="G31" s="4">
        <v>192</v>
      </c>
      <c r="H31" s="5"/>
    </row>
    <row r="32" spans="1:8" x14ac:dyDescent="0.25">
      <c r="A32" s="4">
        <v>31</v>
      </c>
      <c r="B32" s="5"/>
      <c r="C32" s="4">
        <v>85</v>
      </c>
      <c r="D32" s="5"/>
      <c r="E32" s="4">
        <v>139</v>
      </c>
      <c r="F32" s="5"/>
      <c r="G32" s="4">
        <v>193</v>
      </c>
      <c r="H32" s="5"/>
    </row>
    <row r="33" spans="1:8" x14ac:dyDescent="0.25">
      <c r="A33" s="4">
        <v>32</v>
      </c>
      <c r="B33" s="5"/>
      <c r="C33" s="4">
        <v>86</v>
      </c>
      <c r="D33" s="5"/>
      <c r="E33" s="4">
        <v>140</v>
      </c>
      <c r="F33" s="5"/>
      <c r="G33" s="4">
        <v>194</v>
      </c>
      <c r="H33" s="5"/>
    </row>
    <row r="34" spans="1:8" x14ac:dyDescent="0.25">
      <c r="A34" s="4">
        <v>33</v>
      </c>
      <c r="B34" s="5"/>
      <c r="C34" s="4">
        <v>87</v>
      </c>
      <c r="D34" s="5"/>
      <c r="E34" s="4">
        <v>141</v>
      </c>
      <c r="F34" s="5"/>
      <c r="G34" s="4">
        <v>195</v>
      </c>
      <c r="H34" s="5"/>
    </row>
    <row r="35" spans="1:8" x14ac:dyDescent="0.25">
      <c r="A35" s="4">
        <v>34</v>
      </c>
      <c r="B35" s="5"/>
      <c r="C35" s="4">
        <v>88</v>
      </c>
      <c r="D35" s="5"/>
      <c r="E35" s="4">
        <v>142</v>
      </c>
      <c r="F35" s="5"/>
      <c r="G35" s="4">
        <v>196</v>
      </c>
      <c r="H35" s="5"/>
    </row>
    <row r="36" spans="1:8" x14ac:dyDescent="0.25">
      <c r="A36" s="4">
        <v>35</v>
      </c>
      <c r="B36" s="5"/>
      <c r="C36" s="4">
        <v>89</v>
      </c>
      <c r="D36" s="5"/>
      <c r="E36" s="4">
        <v>143</v>
      </c>
      <c r="F36" s="5"/>
      <c r="G36" s="4">
        <v>197</v>
      </c>
      <c r="H36" s="5"/>
    </row>
    <row r="37" spans="1:8" x14ac:dyDescent="0.25">
      <c r="A37" s="4">
        <v>36</v>
      </c>
      <c r="B37" s="5"/>
      <c r="C37" s="4">
        <v>90</v>
      </c>
      <c r="D37" s="5"/>
      <c r="E37" s="4">
        <v>144</v>
      </c>
      <c r="F37" s="5"/>
      <c r="G37" s="4">
        <v>198</v>
      </c>
      <c r="H37" s="5"/>
    </row>
    <row r="38" spans="1:8" x14ac:dyDescent="0.25">
      <c r="A38" s="4">
        <v>37</v>
      </c>
      <c r="B38" s="5"/>
      <c r="C38" s="4">
        <v>91</v>
      </c>
      <c r="D38" s="5"/>
      <c r="E38" s="4">
        <v>145</v>
      </c>
      <c r="F38" s="5"/>
      <c r="G38" s="4">
        <v>199</v>
      </c>
      <c r="H38" s="5"/>
    </row>
    <row r="39" spans="1:8" x14ac:dyDescent="0.25">
      <c r="A39" s="4">
        <v>38</v>
      </c>
      <c r="B39" s="5"/>
      <c r="C39" s="4">
        <v>92</v>
      </c>
      <c r="D39" s="5"/>
      <c r="E39" s="4">
        <v>146</v>
      </c>
      <c r="F39" s="5"/>
      <c r="G39" s="4">
        <v>200</v>
      </c>
      <c r="H39" s="5"/>
    </row>
    <row r="40" spans="1:8" x14ac:dyDescent="0.25">
      <c r="A40" s="4">
        <v>39</v>
      </c>
      <c r="B40" s="5"/>
      <c r="C40" s="4">
        <v>93</v>
      </c>
      <c r="D40" s="5"/>
      <c r="E40" s="4">
        <v>147</v>
      </c>
      <c r="F40" s="5"/>
      <c r="G40" s="4">
        <v>201</v>
      </c>
      <c r="H40" s="5"/>
    </row>
    <row r="41" spans="1:8" x14ac:dyDescent="0.25">
      <c r="A41" s="4">
        <v>40</v>
      </c>
      <c r="B41" s="5"/>
      <c r="C41" s="4">
        <v>94</v>
      </c>
      <c r="D41" s="5"/>
      <c r="E41" s="4">
        <v>148</v>
      </c>
      <c r="F41" s="5"/>
      <c r="G41" s="4">
        <v>202</v>
      </c>
      <c r="H41" s="5"/>
    </row>
    <row r="42" spans="1:8" x14ac:dyDescent="0.25">
      <c r="A42" s="4">
        <v>41</v>
      </c>
      <c r="B42" s="5"/>
      <c r="C42" s="4">
        <v>95</v>
      </c>
      <c r="D42" s="5"/>
      <c r="E42" s="4">
        <v>149</v>
      </c>
      <c r="F42" s="5"/>
      <c r="G42" s="4">
        <v>203</v>
      </c>
      <c r="H42" s="5"/>
    </row>
    <row r="43" spans="1:8" x14ac:dyDescent="0.25">
      <c r="A43" s="4">
        <v>42</v>
      </c>
      <c r="B43" s="5"/>
      <c r="C43" s="4">
        <v>96</v>
      </c>
      <c r="D43" s="5"/>
      <c r="E43" s="4">
        <v>150</v>
      </c>
      <c r="F43" s="5"/>
      <c r="G43" s="4">
        <v>204</v>
      </c>
      <c r="H43" s="5"/>
    </row>
    <row r="44" spans="1:8" x14ac:dyDescent="0.25">
      <c r="A44" s="4">
        <v>43</v>
      </c>
      <c r="B44" s="5"/>
      <c r="C44" s="4">
        <v>97</v>
      </c>
      <c r="D44" s="5"/>
      <c r="E44" s="4">
        <v>151</v>
      </c>
      <c r="F44" s="5"/>
      <c r="G44" s="4">
        <v>205</v>
      </c>
      <c r="H44" s="5"/>
    </row>
    <row r="45" spans="1:8" x14ac:dyDescent="0.25">
      <c r="A45" s="4">
        <v>44</v>
      </c>
      <c r="B45" s="5"/>
      <c r="C45" s="4">
        <v>98</v>
      </c>
      <c r="D45" s="5"/>
      <c r="E45" s="4">
        <v>152</v>
      </c>
      <c r="F45" s="5"/>
      <c r="G45" s="4">
        <v>206</v>
      </c>
      <c r="H45" s="5"/>
    </row>
    <row r="46" spans="1:8" x14ac:dyDescent="0.25">
      <c r="A46" s="4">
        <v>45</v>
      </c>
      <c r="B46" s="5"/>
      <c r="C46" s="4">
        <v>99</v>
      </c>
      <c r="D46" s="5"/>
      <c r="E46" s="4">
        <v>153</v>
      </c>
      <c r="F46" s="5"/>
      <c r="G46" s="4">
        <v>207</v>
      </c>
      <c r="H46" s="5"/>
    </row>
    <row r="47" spans="1:8" x14ac:dyDescent="0.25">
      <c r="A47" s="4">
        <v>46</v>
      </c>
      <c r="B47" s="5"/>
      <c r="C47" s="4">
        <v>100</v>
      </c>
      <c r="D47" s="5"/>
      <c r="E47" s="4">
        <v>154</v>
      </c>
      <c r="F47" s="5"/>
      <c r="G47" s="4">
        <v>208</v>
      </c>
      <c r="H47" s="5"/>
    </row>
    <row r="48" spans="1:8" x14ac:dyDescent="0.25">
      <c r="A48" s="4">
        <v>47</v>
      </c>
      <c r="B48" s="5"/>
      <c r="C48" s="4">
        <v>101</v>
      </c>
      <c r="D48" s="5"/>
      <c r="E48" s="4">
        <v>155</v>
      </c>
      <c r="F48" s="5"/>
      <c r="G48" s="4">
        <v>209</v>
      </c>
      <c r="H48" s="5"/>
    </row>
    <row r="49" spans="1:8" x14ac:dyDescent="0.25">
      <c r="A49" s="4">
        <v>48</v>
      </c>
      <c r="B49" s="5"/>
      <c r="C49" s="4">
        <v>102</v>
      </c>
      <c r="D49" s="5"/>
      <c r="E49" s="4">
        <v>156</v>
      </c>
      <c r="F49" s="5"/>
      <c r="G49" s="4">
        <v>210</v>
      </c>
      <c r="H49" s="5"/>
    </row>
    <row r="50" spans="1:8" x14ac:dyDescent="0.25">
      <c r="A50" s="4">
        <v>49</v>
      </c>
      <c r="B50" s="5"/>
      <c r="C50" s="4">
        <v>103</v>
      </c>
      <c r="D50" s="5"/>
      <c r="E50" s="4">
        <v>157</v>
      </c>
      <c r="F50" s="5"/>
      <c r="G50" s="4">
        <v>211</v>
      </c>
      <c r="H50" s="5"/>
    </row>
    <row r="51" spans="1:8" x14ac:dyDescent="0.25">
      <c r="A51" s="4">
        <v>50</v>
      </c>
      <c r="B51" s="5"/>
      <c r="C51" s="4">
        <v>104</v>
      </c>
      <c r="D51" s="5"/>
      <c r="E51" s="4">
        <v>158</v>
      </c>
      <c r="F51" s="5"/>
      <c r="G51" s="4">
        <v>212</v>
      </c>
      <c r="H51" s="5"/>
    </row>
    <row r="52" spans="1:8" x14ac:dyDescent="0.25">
      <c r="A52" s="4">
        <v>51</v>
      </c>
      <c r="B52" s="5"/>
      <c r="C52" s="4">
        <v>105</v>
      </c>
      <c r="D52" s="5"/>
      <c r="E52" s="4">
        <v>159</v>
      </c>
      <c r="F52" s="5"/>
      <c r="G52" s="4">
        <v>213</v>
      </c>
      <c r="H52" s="5"/>
    </row>
    <row r="53" spans="1:8" x14ac:dyDescent="0.25">
      <c r="A53" s="4">
        <v>52</v>
      </c>
      <c r="B53" s="5"/>
      <c r="C53" s="4">
        <v>106</v>
      </c>
      <c r="D53" s="5"/>
      <c r="E53" s="4">
        <v>160</v>
      </c>
      <c r="F53" s="5"/>
      <c r="G53" s="4">
        <v>214</v>
      </c>
      <c r="H53" s="5"/>
    </row>
    <row r="54" spans="1:8" x14ac:dyDescent="0.25">
      <c r="A54" s="4">
        <v>53</v>
      </c>
      <c r="B54" s="5"/>
      <c r="C54" s="4">
        <v>107</v>
      </c>
      <c r="D54" s="5"/>
      <c r="E54" s="4">
        <v>161</v>
      </c>
      <c r="F54" s="5"/>
      <c r="G54" s="4">
        <v>215</v>
      </c>
      <c r="H54" s="5"/>
    </row>
    <row r="55" spans="1:8" x14ac:dyDescent="0.25">
      <c r="A55" s="4">
        <v>54</v>
      </c>
      <c r="B55" s="5"/>
      <c r="C55" s="4">
        <v>108</v>
      </c>
      <c r="D55" s="5"/>
      <c r="E55" s="4">
        <v>162</v>
      </c>
      <c r="F55" s="5"/>
      <c r="G55" s="4">
        <v>216</v>
      </c>
      <c r="H55" s="5"/>
    </row>
  </sheetData>
  <mergeCells count="1">
    <mergeCell ref="A1:H1"/>
  </mergeCells>
  <pageMargins left="0.6889763779527559" right="0.6889763779527559" top="0.86458333333333337" bottom="0.78740157480314965" header="0.45833333333333331" footer="0.31496062992125984"/>
  <pageSetup paperSize="9" scale="90" fitToWidth="0" fitToHeight="0" orientation="portrait" r:id="rId1"/>
  <headerFooter scaleWithDoc="0">
    <oddHeader>&amp;L&amp;"-,Fett"&amp;20Fähigkeitsnachweis / Proof of capability&amp;R&amp;G</oddHeader>
    <oddFooter>&amp;L&amp;8UP4_TP003_FR_0138_DEEN_Fähigkeitsnachweis-Proof_of_capability
Version: V1
Prozessverantwortlich: Leitung Integriertes Managementsystem&amp;R&amp;8Seite &amp;P von &amp;N
Vorlage: MP4_HVO_0002_DE_Excel_Leervorlage_Hochformat</oddFooter>
  </headerFooter>
  <legacyDrawingHF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greaterThan" id="{D0CFF926-F6C6-4587-A9CB-776BAEC257D9}">
            <xm:f>Fähigkeitsnachweis!$G$14</xm:f>
            <x14:dxf>
              <font>
                <color rgb="FFFF0000"/>
              </font>
            </x14:dxf>
          </x14:cfRule>
          <x14:cfRule type="cellIs" priority="2" operator="lessThan" id="{BD07B247-E0EF-4C7D-8819-CF6133435502}">
            <xm:f>Fähigkeitsnachweis!$C$14</xm:f>
            <x14:dxf>
              <font>
                <color rgb="FFFF0000"/>
              </font>
            </x14:dxf>
          </x14:cfRule>
          <xm:sqref>B2:B55 D2:D55 F2:F55 H2:H55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H94"/>
  <sheetViews>
    <sheetView view="pageLayout" zoomScale="85" zoomScaleNormal="100" zoomScalePageLayoutView="85" workbookViewId="0">
      <selection activeCell="H91" sqref="H91"/>
    </sheetView>
  </sheetViews>
  <sheetFormatPr baseColWidth="10" defaultRowHeight="15" x14ac:dyDescent="0.25"/>
  <cols>
    <col min="1" max="1" width="15.140625" customWidth="1"/>
    <col min="4" max="4" width="15.42578125" customWidth="1"/>
    <col min="5" max="5" width="12.7109375" customWidth="1"/>
    <col min="7" max="7" width="11.5703125" style="14"/>
    <col min="8" max="8" width="11.140625" customWidth="1"/>
    <col min="9" max="9" width="5.140625" customWidth="1"/>
  </cols>
  <sheetData>
    <row r="1" spans="1:8" x14ac:dyDescent="0.25">
      <c r="A1" s="6" t="s">
        <v>20</v>
      </c>
      <c r="B1" s="7"/>
      <c r="C1" s="7"/>
      <c r="D1" s="7"/>
      <c r="E1" s="7"/>
      <c r="F1" s="7"/>
      <c r="G1" s="16"/>
      <c r="H1" s="7"/>
    </row>
    <row r="2" spans="1:8" x14ac:dyDescent="0.25">
      <c r="A2" s="35" t="s">
        <v>1</v>
      </c>
      <c r="B2" s="50"/>
      <c r="C2" s="51"/>
      <c r="D2" s="51"/>
      <c r="E2" s="32" t="s">
        <v>4</v>
      </c>
      <c r="F2" s="50"/>
      <c r="G2" s="51"/>
      <c r="H2" s="52"/>
    </row>
    <row r="3" spans="1:8" x14ac:dyDescent="0.25">
      <c r="A3" s="36" t="s">
        <v>18</v>
      </c>
      <c r="B3" s="53"/>
      <c r="C3" s="54"/>
      <c r="D3" s="54"/>
      <c r="E3" s="34" t="s">
        <v>19</v>
      </c>
      <c r="F3" s="53"/>
      <c r="G3" s="54"/>
      <c r="H3" s="55"/>
    </row>
    <row r="4" spans="1:8" x14ac:dyDescent="0.25">
      <c r="A4" s="32" t="s">
        <v>2</v>
      </c>
      <c r="B4" s="51"/>
      <c r="C4" s="51"/>
      <c r="D4" s="51"/>
      <c r="E4" s="32" t="s">
        <v>5</v>
      </c>
      <c r="F4" s="51"/>
      <c r="G4" s="51"/>
      <c r="H4" s="52"/>
    </row>
    <row r="5" spans="1:8" x14ac:dyDescent="0.25">
      <c r="A5" s="34" t="s">
        <v>12</v>
      </c>
      <c r="B5" s="64"/>
      <c r="C5" s="54"/>
      <c r="D5" s="54"/>
      <c r="E5" s="33" t="s">
        <v>13</v>
      </c>
      <c r="F5" s="54"/>
      <c r="G5" s="54"/>
      <c r="H5" s="55"/>
    </row>
    <row r="6" spans="1:8" x14ac:dyDescent="0.25">
      <c r="A6" s="56" t="s">
        <v>3</v>
      </c>
      <c r="B6" s="57"/>
      <c r="C6" s="50"/>
      <c r="D6" s="52"/>
      <c r="E6" s="32" t="s">
        <v>6</v>
      </c>
      <c r="F6" s="50"/>
      <c r="G6" s="51"/>
      <c r="H6" s="52"/>
    </row>
    <row r="7" spans="1:8" x14ac:dyDescent="0.25">
      <c r="A7" s="33" t="s">
        <v>90</v>
      </c>
      <c r="B7" s="37"/>
      <c r="C7" s="53"/>
      <c r="D7" s="55"/>
      <c r="E7" s="33" t="s">
        <v>14</v>
      </c>
      <c r="F7" s="53"/>
      <c r="G7" s="54"/>
      <c r="H7" s="55"/>
    </row>
    <row r="8" spans="1:8" ht="5.25" customHeight="1" x14ac:dyDescent="0.25">
      <c r="A8" s="7"/>
      <c r="B8" s="7"/>
      <c r="C8" s="7"/>
      <c r="D8" s="7"/>
      <c r="E8" s="7"/>
      <c r="F8" s="7"/>
      <c r="G8" s="16"/>
      <c r="H8" s="7"/>
    </row>
    <row r="9" spans="1:8" x14ac:dyDescent="0.25">
      <c r="A9" s="6" t="s">
        <v>21</v>
      </c>
      <c r="B9" s="7"/>
      <c r="C9" s="7"/>
      <c r="D9" s="7"/>
      <c r="E9" s="7"/>
      <c r="F9" s="7"/>
      <c r="G9" s="16"/>
      <c r="H9" s="7"/>
    </row>
    <row r="10" spans="1:8" x14ac:dyDescent="0.25">
      <c r="A10" s="30" t="s">
        <v>7</v>
      </c>
      <c r="B10" s="44"/>
      <c r="C10" s="45"/>
      <c r="D10" s="46"/>
      <c r="E10" s="7"/>
      <c r="F10" s="7"/>
      <c r="G10" s="16"/>
      <c r="H10" s="7"/>
    </row>
    <row r="11" spans="1:8" x14ac:dyDescent="0.25">
      <c r="A11" s="31" t="s">
        <v>15</v>
      </c>
      <c r="B11" s="47"/>
      <c r="C11" s="48"/>
      <c r="D11" s="49"/>
      <c r="E11" s="7"/>
      <c r="F11" s="7"/>
      <c r="G11" s="16"/>
      <c r="H11" s="7"/>
    </row>
    <row r="12" spans="1:8" x14ac:dyDescent="0.25">
      <c r="A12" s="32" t="s">
        <v>10</v>
      </c>
      <c r="B12" s="50"/>
      <c r="C12" s="51"/>
      <c r="D12" s="52"/>
      <c r="E12" s="56" t="s">
        <v>8</v>
      </c>
      <c r="F12" s="57"/>
      <c r="G12" s="58"/>
      <c r="H12" s="59"/>
    </row>
    <row r="13" spans="1:8" x14ac:dyDescent="0.25">
      <c r="A13" s="33" t="s">
        <v>22</v>
      </c>
      <c r="B13" s="53"/>
      <c r="C13" s="54"/>
      <c r="D13" s="55"/>
      <c r="E13" s="62" t="s">
        <v>23</v>
      </c>
      <c r="F13" s="63"/>
      <c r="G13" s="60"/>
      <c r="H13" s="61"/>
    </row>
    <row r="14" spans="1:8" x14ac:dyDescent="0.25">
      <c r="A14" s="74" t="s">
        <v>9</v>
      </c>
      <c r="B14" s="75"/>
      <c r="C14" s="50"/>
      <c r="D14" s="52"/>
      <c r="E14" s="56" t="s">
        <v>11</v>
      </c>
      <c r="F14" s="57"/>
      <c r="G14" s="50"/>
      <c r="H14" s="52"/>
    </row>
    <row r="15" spans="1:8" x14ac:dyDescent="0.25">
      <c r="A15" s="62" t="s">
        <v>16</v>
      </c>
      <c r="B15" s="65"/>
      <c r="C15" s="53"/>
      <c r="D15" s="55"/>
      <c r="E15" s="62" t="s">
        <v>17</v>
      </c>
      <c r="F15" s="63"/>
      <c r="G15" s="53"/>
      <c r="H15" s="55"/>
    </row>
    <row r="16" spans="1:8" ht="49.5" customHeight="1" x14ac:dyDescent="0.25">
      <c r="A16" s="38"/>
      <c r="B16" s="38"/>
      <c r="C16" s="39">
        <v>1</v>
      </c>
      <c r="D16" s="42" t="str">
        <f>IF(C16=2,"Prozessleistungsindex",IF(C16=3,"Prozessfähigkeitsindex","Maschinenfähigkeitsindex"))</f>
        <v>Maschinenfähigkeitsindex</v>
      </c>
      <c r="E16" s="40"/>
      <c r="F16" s="38"/>
      <c r="G16" s="41"/>
      <c r="H16" s="38"/>
    </row>
    <row r="17" spans="1:8" x14ac:dyDescent="0.25">
      <c r="A17" s="73" t="s">
        <v>89</v>
      </c>
      <c r="B17" s="73"/>
      <c r="C17" s="73"/>
      <c r="D17" s="73"/>
      <c r="E17" s="73"/>
      <c r="F17" s="73"/>
      <c r="G17" s="73"/>
      <c r="H17" s="73"/>
    </row>
    <row r="18" spans="1:8" x14ac:dyDescent="0.25">
      <c r="A18" s="68" t="str">
        <f>VLOOKUP(D16,Umstellung!A1:D3,3,FALSE)</f>
        <v>Cmk&lt;</v>
      </c>
      <c r="B18" s="81">
        <f>VLOOKUP(D16,Umstellung!A7:C9,3,FALSE)</f>
        <v>1.33</v>
      </c>
      <c r="C18" s="66" t="s">
        <v>40</v>
      </c>
      <c r="D18" s="70"/>
      <c r="E18" s="7"/>
      <c r="F18" s="7"/>
      <c r="G18" s="16"/>
      <c r="H18" s="7"/>
    </row>
    <row r="19" spans="1:8" x14ac:dyDescent="0.25">
      <c r="A19" s="69"/>
      <c r="B19" s="82"/>
      <c r="C19" s="71" t="s">
        <v>41</v>
      </c>
      <c r="D19" s="72"/>
      <c r="E19" s="7"/>
      <c r="F19" s="7"/>
      <c r="G19" s="16"/>
      <c r="H19" s="7"/>
    </row>
    <row r="20" spans="1:8" x14ac:dyDescent="0.25">
      <c r="A20" s="68" t="str">
        <f>VLOOKUP(D16,Umstellung!A1:D3,2,FALSE)</f>
        <v>Cmk</v>
      </c>
      <c r="B20" s="66" t="s">
        <v>39</v>
      </c>
      <c r="C20" s="66" t="s">
        <v>42</v>
      </c>
      <c r="D20" s="70"/>
      <c r="E20" s="7"/>
      <c r="F20" s="7"/>
      <c r="G20" s="16"/>
      <c r="H20" s="7"/>
    </row>
    <row r="21" spans="1:8" x14ac:dyDescent="0.25">
      <c r="A21" s="69"/>
      <c r="B21" s="67"/>
      <c r="C21" s="71" t="s">
        <v>43</v>
      </c>
      <c r="D21" s="72"/>
      <c r="E21" s="7"/>
      <c r="F21" s="7"/>
      <c r="G21" s="16"/>
      <c r="H21" s="7"/>
    </row>
    <row r="22" spans="1:8" ht="15" customHeight="1" x14ac:dyDescent="0.25">
      <c r="A22" s="68" t="str">
        <f>VLOOKUP(D16,Umstellung!A1:D3,4,FALSE)</f>
        <v>Cmk&gt;</v>
      </c>
      <c r="B22" s="66">
        <f>VLOOKUP(D16,Umstellung!A7:C9,2,FALSE)</f>
        <v>1.5</v>
      </c>
      <c r="C22" s="66" t="s">
        <v>44</v>
      </c>
      <c r="D22" s="70"/>
      <c r="E22" s="7"/>
      <c r="F22" s="7"/>
      <c r="G22" s="16"/>
      <c r="H22" s="7"/>
    </row>
    <row r="23" spans="1:8" x14ac:dyDescent="0.25">
      <c r="A23" s="69"/>
      <c r="B23" s="67"/>
      <c r="C23" s="71" t="s">
        <v>45</v>
      </c>
      <c r="D23" s="72"/>
      <c r="E23" s="7"/>
      <c r="F23" s="7"/>
      <c r="G23" s="16"/>
      <c r="H23" s="7"/>
    </row>
    <row r="24" spans="1:8" s="15" customFormat="1" ht="16.899999999999999" customHeight="1" x14ac:dyDescent="0.25">
      <c r="A24" s="76" t="s">
        <v>88</v>
      </c>
      <c r="B24" s="75"/>
      <c r="C24" s="75"/>
      <c r="D24" s="75"/>
      <c r="E24" s="75"/>
      <c r="F24" s="75"/>
      <c r="G24" s="75"/>
      <c r="H24" s="75"/>
    </row>
    <row r="25" spans="1:8" ht="15" customHeight="1" x14ac:dyDescent="0.25">
      <c r="A25" s="56" t="s">
        <v>24</v>
      </c>
      <c r="B25" s="83"/>
      <c r="C25" s="96">
        <f>SQRT(C27)</f>
        <v>0</v>
      </c>
      <c r="D25" s="97"/>
      <c r="E25" s="56" t="s">
        <v>64</v>
      </c>
      <c r="F25" s="57"/>
      <c r="G25" s="86" t="str">
        <f>IF(Messergebnisse!B2="","",MEDIAN(Messergebnisse!B2:B55,Messergebnisse!D2:D55,Messergebnisse!F2:F55,Messergebnisse!H2:H55))</f>
        <v/>
      </c>
      <c r="H25" s="87"/>
    </row>
    <row r="26" spans="1:8" x14ac:dyDescent="0.25">
      <c r="A26" s="62" t="s">
        <v>25</v>
      </c>
      <c r="B26" s="65"/>
      <c r="C26" s="98"/>
      <c r="D26" s="99"/>
      <c r="E26" s="62" t="s">
        <v>64</v>
      </c>
      <c r="F26" s="63"/>
      <c r="G26" s="88"/>
      <c r="H26" s="89"/>
    </row>
    <row r="27" spans="1:8" x14ac:dyDescent="0.25">
      <c r="A27" s="56" t="s">
        <v>26</v>
      </c>
      <c r="B27" s="57"/>
      <c r="C27" s="77">
        <f>COUNT(Messergebnisse!B2:B55,Messergebnisse!D2:D55,Messergebnisse!F2:F55,Messergebnisse!H2:H55)</f>
        <v>0</v>
      </c>
      <c r="D27" s="78"/>
      <c r="E27" s="56" t="s">
        <v>67</v>
      </c>
      <c r="F27" s="57"/>
      <c r="G27" s="86">
        <f>G31-G29</f>
        <v>0</v>
      </c>
      <c r="H27" s="87"/>
    </row>
    <row r="28" spans="1:8" x14ac:dyDescent="0.25">
      <c r="A28" s="84" t="s">
        <v>27</v>
      </c>
      <c r="B28" s="85"/>
      <c r="C28" s="79"/>
      <c r="D28" s="80"/>
      <c r="E28" s="62" t="s">
        <v>68</v>
      </c>
      <c r="F28" s="63"/>
      <c r="G28" s="88"/>
      <c r="H28" s="89"/>
    </row>
    <row r="29" spans="1:8" x14ac:dyDescent="0.25">
      <c r="A29" s="56" t="s">
        <v>47</v>
      </c>
      <c r="B29" s="57"/>
      <c r="C29" s="92" t="str">
        <f>IF(Messergebnisse!B2="","",AVERAGE(Messergebnisse!B2:B55,Messergebnisse!D2:D55,Messergebnisse!F2:F55,Messergebnisse!H2:H55))</f>
        <v/>
      </c>
      <c r="D29" s="93"/>
      <c r="E29" s="56" t="s">
        <v>63</v>
      </c>
      <c r="F29" s="57"/>
      <c r="G29" s="86">
        <f>MIN(Messergebnisse!B2:B55,Messergebnisse!D2:D55,Messergebnisse!F2:F55,Messergebnisse!H2:H55)</f>
        <v>0</v>
      </c>
      <c r="H29" s="87"/>
    </row>
    <row r="30" spans="1:8" x14ac:dyDescent="0.25">
      <c r="A30" s="62" t="s">
        <v>65</v>
      </c>
      <c r="B30" s="63"/>
      <c r="C30" s="94"/>
      <c r="D30" s="95"/>
      <c r="E30" s="62" t="s">
        <v>63</v>
      </c>
      <c r="F30" s="63"/>
      <c r="G30" s="88"/>
      <c r="H30" s="89"/>
    </row>
    <row r="31" spans="1:8" x14ac:dyDescent="0.25">
      <c r="A31" s="56" t="s">
        <v>48</v>
      </c>
      <c r="B31" s="57"/>
      <c r="C31" s="92" t="str">
        <f>IF(Messergebnisse!B2="","",STDEV(Messergebnisse!B2:B55,Messergebnisse!D2:D55,Messergebnisse!F2:F55,Messergebnisse!H2:H55))</f>
        <v/>
      </c>
      <c r="D31" s="93"/>
      <c r="E31" s="56" t="s">
        <v>62</v>
      </c>
      <c r="F31" s="57"/>
      <c r="G31" s="86">
        <f>MAX(Messergebnisse!B2:B55,Messergebnisse!D2:D55,Messergebnisse!F2:F55,Messergebnisse!H2:H55)</f>
        <v>0</v>
      </c>
      <c r="H31" s="87"/>
    </row>
    <row r="32" spans="1:8" x14ac:dyDescent="0.25">
      <c r="A32" s="90" t="s">
        <v>66</v>
      </c>
      <c r="B32" s="91"/>
      <c r="C32" s="94"/>
      <c r="D32" s="95"/>
      <c r="E32" s="62" t="s">
        <v>62</v>
      </c>
      <c r="F32" s="63"/>
      <c r="G32" s="88"/>
      <c r="H32" s="89"/>
    </row>
    <row r="33" spans="1:8" x14ac:dyDescent="0.25">
      <c r="A33" s="107" t="s">
        <v>49</v>
      </c>
      <c r="B33" s="57"/>
      <c r="C33" s="109" t="str">
        <f>IF(C31="","",IF(Normalverteilung!K5&lt;0.05,"nicht normalverteilt","normalverteilt"))</f>
        <v/>
      </c>
      <c r="D33" s="110"/>
      <c r="E33" s="7"/>
      <c r="F33" s="7"/>
      <c r="G33" s="16"/>
      <c r="H33" s="7"/>
    </row>
    <row r="34" spans="1:8" x14ac:dyDescent="0.25">
      <c r="A34" s="74"/>
      <c r="B34" s="108"/>
      <c r="C34" s="111"/>
      <c r="D34" s="112"/>
      <c r="E34" s="7"/>
      <c r="F34" s="7"/>
      <c r="G34" s="16"/>
      <c r="H34" s="7"/>
    </row>
    <row r="35" spans="1:8" x14ac:dyDescent="0.25">
      <c r="A35" s="115" t="s">
        <v>70</v>
      </c>
      <c r="B35" s="91"/>
      <c r="C35" s="111"/>
      <c r="D35" s="112"/>
      <c r="E35" s="7"/>
      <c r="F35" s="29"/>
      <c r="G35" s="16"/>
      <c r="H35" s="7"/>
    </row>
    <row r="36" spans="1:8" x14ac:dyDescent="0.25">
      <c r="A36" s="62"/>
      <c r="B36" s="63"/>
      <c r="C36" s="113"/>
      <c r="D36" s="114"/>
      <c r="E36" s="7"/>
      <c r="F36" s="7"/>
      <c r="G36" s="16"/>
      <c r="H36" s="7"/>
    </row>
    <row r="37" spans="1:8" ht="3.6" customHeight="1" x14ac:dyDescent="0.25">
      <c r="D37" s="7"/>
      <c r="E37" s="7"/>
      <c r="F37" s="7"/>
      <c r="G37" s="16"/>
      <c r="H37" s="7"/>
    </row>
    <row r="38" spans="1:8" x14ac:dyDescent="0.25">
      <c r="A38" s="6" t="s">
        <v>50</v>
      </c>
      <c r="B38" s="7"/>
      <c r="C38" s="7"/>
      <c r="D38" s="7"/>
      <c r="E38" s="7"/>
      <c r="F38" s="7"/>
      <c r="G38" s="16"/>
      <c r="H38" s="7"/>
    </row>
    <row r="39" spans="1:8" x14ac:dyDescent="0.25">
      <c r="A39" s="105" t="str">
        <f>VLOOKUP(D16,Umstellung!A1:F3,5,FALSE)</f>
        <v>Cmku</v>
      </c>
      <c r="B39" s="106" t="str">
        <f>IF(C29="","",(C29-C14)/(3*C31))</f>
        <v/>
      </c>
      <c r="C39" s="106"/>
      <c r="D39" s="7"/>
      <c r="E39" s="7"/>
      <c r="F39" s="7"/>
      <c r="G39" s="16"/>
      <c r="H39" s="7"/>
    </row>
    <row r="40" spans="1:8" x14ac:dyDescent="0.25">
      <c r="A40" s="105"/>
      <c r="B40" s="106"/>
      <c r="C40" s="106"/>
      <c r="D40" s="7"/>
      <c r="E40" s="7"/>
      <c r="F40" s="7"/>
      <c r="G40" s="16"/>
      <c r="H40" s="7"/>
    </row>
    <row r="41" spans="1:8" x14ac:dyDescent="0.25">
      <c r="A41" s="105" t="str">
        <f>VLOOKUP(D16,Umstellung!A1:F3,6,FALSE)</f>
        <v>Cmko</v>
      </c>
      <c r="B41" s="106" t="str">
        <f>IF(C29="","",(G14-C29)/(3*C31))</f>
        <v/>
      </c>
      <c r="C41" s="106"/>
      <c r="D41" s="7"/>
      <c r="E41" s="7"/>
      <c r="F41" s="7"/>
      <c r="G41" s="16"/>
      <c r="H41" s="7"/>
    </row>
    <row r="42" spans="1:8" x14ac:dyDescent="0.25">
      <c r="A42" s="105"/>
      <c r="B42" s="106"/>
      <c r="C42" s="106"/>
      <c r="D42" s="7"/>
      <c r="E42" s="7"/>
      <c r="F42" s="7"/>
      <c r="G42" s="16"/>
      <c r="H42" s="7"/>
    </row>
    <row r="43" spans="1:8" x14ac:dyDescent="0.25">
      <c r="A43" s="105" t="str">
        <f>VLOOKUP(D16,Umstellung!A1:G3,7,FALSE)</f>
        <v>Cm</v>
      </c>
      <c r="B43" s="106" t="str">
        <f>IF(C31="","",(G14-C14)/(6*C31))</f>
        <v/>
      </c>
      <c r="C43" s="106"/>
      <c r="D43" s="7"/>
      <c r="E43" s="7"/>
      <c r="F43" s="7"/>
      <c r="G43" s="16"/>
      <c r="H43" s="7"/>
    </row>
    <row r="44" spans="1:8" x14ac:dyDescent="0.25">
      <c r="A44" s="105"/>
      <c r="B44" s="106"/>
      <c r="C44" s="106"/>
      <c r="D44" s="7"/>
      <c r="E44" s="7"/>
      <c r="F44" s="7"/>
      <c r="G44" s="16"/>
      <c r="H44" s="7"/>
    </row>
    <row r="45" spans="1:8" x14ac:dyDescent="0.25">
      <c r="A45" s="105" t="str">
        <f>VLOOKUP(D16,Umstellung!A1:G3,2,FALSE)</f>
        <v>Cmk</v>
      </c>
      <c r="B45" s="106" t="str">
        <f>IF(C29="","",MIN(C29-C14,G14-C29)/(3*C31))</f>
        <v/>
      </c>
      <c r="C45" s="106"/>
      <c r="D45" s="7"/>
      <c r="E45" s="7"/>
      <c r="F45" s="7"/>
      <c r="G45" s="16"/>
      <c r="H45" s="7"/>
    </row>
    <row r="46" spans="1:8" x14ac:dyDescent="0.25">
      <c r="A46" s="105"/>
      <c r="B46" s="106"/>
      <c r="C46" s="106"/>
      <c r="D46" s="7"/>
      <c r="E46" s="7"/>
      <c r="F46" s="7"/>
      <c r="G46" s="16"/>
      <c r="H46" s="7"/>
    </row>
    <row r="47" spans="1:8" x14ac:dyDescent="0.25">
      <c r="A47" s="12" t="s">
        <v>60</v>
      </c>
      <c r="B47" s="100" t="str">
        <f>IF(B45&lt;B18,C18,IF(B45&gt;B22,C22,C20))</f>
        <v>Prozess fähig</v>
      </c>
      <c r="C47" s="101"/>
      <c r="D47" s="7"/>
      <c r="E47" s="7"/>
      <c r="F47" s="7"/>
      <c r="G47" s="16"/>
      <c r="H47" s="7"/>
    </row>
    <row r="48" spans="1:8" x14ac:dyDescent="0.25">
      <c r="A48" s="8" t="s">
        <v>61</v>
      </c>
      <c r="B48" s="102" t="str">
        <f>IF(B45&lt;B18,C19,IF(B45&gt;B23,C22,C21))</f>
        <v>Process conditionally capable</v>
      </c>
      <c r="C48" s="103"/>
      <c r="D48" s="7"/>
      <c r="E48" s="7"/>
      <c r="F48" s="7"/>
      <c r="G48" s="16"/>
      <c r="H48" s="7"/>
    </row>
    <row r="49" spans="1:8" x14ac:dyDescent="0.25">
      <c r="A49" s="7"/>
      <c r="B49" s="7"/>
      <c r="C49" s="7"/>
      <c r="D49" s="7"/>
      <c r="E49" s="7"/>
      <c r="F49" s="7"/>
      <c r="G49" s="16"/>
      <c r="H49" s="7"/>
    </row>
    <row r="50" spans="1:8" x14ac:dyDescent="0.25">
      <c r="A50" s="7"/>
      <c r="B50" s="7"/>
      <c r="C50" s="7"/>
      <c r="D50" s="7"/>
      <c r="E50" s="7"/>
      <c r="F50" s="7"/>
      <c r="G50" s="16"/>
      <c r="H50" s="7"/>
    </row>
    <row r="51" spans="1:8" x14ac:dyDescent="0.25">
      <c r="A51" s="7"/>
      <c r="B51" s="7"/>
      <c r="C51" s="7"/>
      <c r="D51" s="7"/>
      <c r="E51" s="7"/>
      <c r="F51" s="7"/>
      <c r="G51" s="16"/>
      <c r="H51" s="7"/>
    </row>
    <row r="52" spans="1:8" x14ac:dyDescent="0.25">
      <c r="A52" s="7"/>
      <c r="B52" s="7"/>
      <c r="C52" s="7"/>
      <c r="D52" s="7"/>
      <c r="E52" s="7"/>
      <c r="F52" s="7"/>
      <c r="G52" s="16"/>
      <c r="H52" s="7"/>
    </row>
    <row r="53" spans="1:8" x14ac:dyDescent="0.25">
      <c r="A53" s="7"/>
      <c r="B53" s="7"/>
      <c r="C53" s="7"/>
      <c r="D53" s="7"/>
      <c r="E53" s="7"/>
      <c r="F53" s="7"/>
      <c r="G53" s="16"/>
      <c r="H53" s="7"/>
    </row>
    <row r="54" spans="1:8" x14ac:dyDescent="0.25">
      <c r="A54" s="7"/>
      <c r="B54" s="7"/>
      <c r="C54" s="7"/>
      <c r="D54" s="7"/>
      <c r="E54" s="7"/>
      <c r="F54" s="7"/>
      <c r="G54" s="16"/>
      <c r="H54" s="7"/>
    </row>
    <row r="55" spans="1:8" x14ac:dyDescent="0.25">
      <c r="A55" s="7"/>
      <c r="B55" s="7"/>
      <c r="C55" s="7"/>
      <c r="D55" s="7"/>
      <c r="E55" s="7"/>
      <c r="F55" s="7"/>
      <c r="G55" s="16"/>
      <c r="H55" s="7"/>
    </row>
    <row r="56" spans="1:8" x14ac:dyDescent="0.25">
      <c r="A56" s="7"/>
      <c r="B56" s="7"/>
      <c r="C56" s="7"/>
      <c r="D56" s="7"/>
      <c r="E56" s="7"/>
      <c r="F56" s="7"/>
      <c r="G56" s="16"/>
      <c r="H56" s="7"/>
    </row>
    <row r="57" spans="1:8" x14ac:dyDescent="0.25">
      <c r="A57" s="21" t="s">
        <v>119</v>
      </c>
      <c r="B57" s="21"/>
    </row>
    <row r="72" spans="1:7" x14ac:dyDescent="0.25">
      <c r="G72"/>
    </row>
    <row r="77" spans="1:7" x14ac:dyDescent="0.25">
      <c r="A77" s="21" t="s">
        <v>120</v>
      </c>
      <c r="B77" s="21"/>
      <c r="C77" s="21"/>
      <c r="D77" s="21"/>
    </row>
    <row r="94" spans="1:5" x14ac:dyDescent="0.25">
      <c r="A94" s="104" t="s">
        <v>114</v>
      </c>
      <c r="B94" s="104"/>
      <c r="C94" s="104"/>
      <c r="D94" s="104"/>
      <c r="E94" s="104"/>
    </row>
  </sheetData>
  <mergeCells count="70">
    <mergeCell ref="B47:C47"/>
    <mergeCell ref="E32:F32"/>
    <mergeCell ref="B48:C48"/>
    <mergeCell ref="A94:E94"/>
    <mergeCell ref="A45:A46"/>
    <mergeCell ref="B45:C46"/>
    <mergeCell ref="A43:A44"/>
    <mergeCell ref="B43:C44"/>
    <mergeCell ref="A33:B34"/>
    <mergeCell ref="A41:A42"/>
    <mergeCell ref="B41:C42"/>
    <mergeCell ref="A39:A40"/>
    <mergeCell ref="B39:C40"/>
    <mergeCell ref="C33:D36"/>
    <mergeCell ref="A35:B36"/>
    <mergeCell ref="C25:D26"/>
    <mergeCell ref="G29:H30"/>
    <mergeCell ref="G31:H32"/>
    <mergeCell ref="E25:F25"/>
    <mergeCell ref="E26:F26"/>
    <mergeCell ref="E27:F27"/>
    <mergeCell ref="E28:F28"/>
    <mergeCell ref="E29:F29"/>
    <mergeCell ref="E30:F30"/>
    <mergeCell ref="E31:F31"/>
    <mergeCell ref="C29:D30"/>
    <mergeCell ref="A31:B31"/>
    <mergeCell ref="A32:B32"/>
    <mergeCell ref="C31:D32"/>
    <mergeCell ref="A29:B29"/>
    <mergeCell ref="A30:B30"/>
    <mergeCell ref="A24:H24"/>
    <mergeCell ref="C27:D28"/>
    <mergeCell ref="A18:A19"/>
    <mergeCell ref="B18:B19"/>
    <mergeCell ref="C18:D18"/>
    <mergeCell ref="C19:D19"/>
    <mergeCell ref="A25:B25"/>
    <mergeCell ref="A27:B27"/>
    <mergeCell ref="A28:B28"/>
    <mergeCell ref="G25:H26"/>
    <mergeCell ref="G27:H28"/>
    <mergeCell ref="A22:A23"/>
    <mergeCell ref="B22:B23"/>
    <mergeCell ref="C22:D22"/>
    <mergeCell ref="C23:D23"/>
    <mergeCell ref="A26:B26"/>
    <mergeCell ref="A15:B15"/>
    <mergeCell ref="E15:F15"/>
    <mergeCell ref="E14:F14"/>
    <mergeCell ref="B20:B21"/>
    <mergeCell ref="A20:A21"/>
    <mergeCell ref="C20:D20"/>
    <mergeCell ref="C21:D21"/>
    <mergeCell ref="A17:H17"/>
    <mergeCell ref="A14:B14"/>
    <mergeCell ref="C14:D15"/>
    <mergeCell ref="G14:H15"/>
    <mergeCell ref="B2:D3"/>
    <mergeCell ref="F2:H3"/>
    <mergeCell ref="B4:D5"/>
    <mergeCell ref="F4:H5"/>
    <mergeCell ref="A6:B6"/>
    <mergeCell ref="C6:D7"/>
    <mergeCell ref="F6:H7"/>
    <mergeCell ref="B10:D11"/>
    <mergeCell ref="B12:D13"/>
    <mergeCell ref="E12:F12"/>
    <mergeCell ref="G12:H13"/>
    <mergeCell ref="E13:F13"/>
  </mergeCells>
  <conditionalFormatting sqref="C33:D36">
    <cfRule type="containsText" dxfId="5" priority="6" operator="containsText" text="nicht">
      <formula>NOT(ISERROR(SEARCH("nicht",C33)))</formula>
    </cfRule>
  </conditionalFormatting>
  <conditionalFormatting sqref="B45:C46">
    <cfRule type="cellIs" dxfId="4" priority="3" operator="lessThanOrEqual">
      <formula>$B$18</formula>
    </cfRule>
    <cfRule type="cellIs" dxfId="3" priority="4" operator="greaterThanOrEqual">
      <formula>$B$22</formula>
    </cfRule>
    <cfRule type="cellIs" dxfId="2" priority="5" operator="between">
      <formula>$B$18</formula>
      <formula>$B$22</formula>
    </cfRule>
  </conditionalFormatting>
  <conditionalFormatting sqref="B47:C47">
    <cfRule type="containsText" dxfId="1" priority="2" operator="containsText" text="nicht">
      <formula>NOT(ISERROR(SEARCH("nicht",B47)))</formula>
    </cfRule>
  </conditionalFormatting>
  <conditionalFormatting sqref="B48:C48">
    <cfRule type="containsText" dxfId="0" priority="1" operator="containsText" text="not">
      <formula>NOT(ISERROR(SEARCH("not",B48)))</formula>
    </cfRule>
  </conditionalFormatting>
  <pageMargins left="0.6889763779527559" right="0.6889763779527559" top="1.1002941176470589" bottom="0.78740157480314965" header="0.45833333333333331" footer="0.31496062992125984"/>
  <pageSetup paperSize="9" scale="87" fitToHeight="0" orientation="portrait" r:id="rId1"/>
  <headerFooter scaleWithDoc="0">
    <oddHeader>&amp;L&amp;"-,Fett"&amp;20Fähigkeitsnachweis / Proof of capability&amp;R&amp;G</oddHeader>
    <oddFooter>&amp;L&amp;8UP4_TP003_FR_0138_DEEN_Fähigkeitsnachweis-Proof_of_capability
Version: V1
Prozessverantwortlich: Leitung Integriertes Managementsystem&amp;R&amp;8Seite &amp;P von &amp;N
Vorlage: MP4_HVO_0002_DE_Excel_Leervorlage_Hochformat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45" r:id="rId5" name="Group Box 21">
              <controlPr defaultSize="0" autoFill="0" autoPict="0">
                <anchor moveWithCells="1">
                  <from>
                    <xdr:col>0</xdr:col>
                    <xdr:colOff>9525</xdr:colOff>
                    <xdr:row>15</xdr:row>
                    <xdr:rowOff>104775</xdr:rowOff>
                  </from>
                  <to>
                    <xdr:col>7</xdr:col>
                    <xdr:colOff>685800</xdr:colOff>
                    <xdr:row>15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6" name="Option Button 22">
              <controlPr defaultSize="0" autoFill="0" autoLine="0" autoPict="0">
                <anchor moveWithCells="1">
                  <from>
                    <xdr:col>0</xdr:col>
                    <xdr:colOff>209550</xdr:colOff>
                    <xdr:row>15</xdr:row>
                    <xdr:rowOff>247650</xdr:rowOff>
                  </from>
                  <to>
                    <xdr:col>1</xdr:col>
                    <xdr:colOff>695325</xdr:colOff>
                    <xdr:row>15</xdr:row>
                    <xdr:rowOff>466725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7" name="Option Button 23">
              <controlPr defaultSize="0" autoFill="0" autoLine="0" autoPict="0">
                <anchor moveWithCells="1">
                  <from>
                    <xdr:col>2</xdr:col>
                    <xdr:colOff>809625</xdr:colOff>
                    <xdr:row>15</xdr:row>
                    <xdr:rowOff>228600</xdr:rowOff>
                  </from>
                  <to>
                    <xdr:col>4</xdr:col>
                    <xdr:colOff>438150</xdr:colOff>
                    <xdr:row>15</xdr:row>
                    <xdr:rowOff>466725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8" name="Option Button 24">
              <controlPr defaultSize="0" autoFill="0" autoLine="0" autoPict="0">
                <anchor moveWithCells="1">
                  <from>
                    <xdr:col>5</xdr:col>
                    <xdr:colOff>419100</xdr:colOff>
                    <xdr:row>15</xdr:row>
                    <xdr:rowOff>219075</xdr:rowOff>
                  </from>
                  <to>
                    <xdr:col>7</xdr:col>
                    <xdr:colOff>247650</xdr:colOff>
                    <xdr:row>15</xdr:row>
                    <xdr:rowOff>476250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C4E9F4-42A2-4E7F-A4D8-2A728D94CE36}">
  <sheetPr filterMode="1"/>
  <dimension ref="A1:Q226"/>
  <sheetViews>
    <sheetView workbookViewId="0">
      <selection activeCell="D47" sqref="D47"/>
    </sheetView>
  </sheetViews>
  <sheetFormatPr baseColWidth="10" defaultRowHeight="15" x14ac:dyDescent="0.25"/>
  <cols>
    <col min="1" max="1" width="35.140625" bestFit="1" customWidth="1"/>
    <col min="6" max="7" width="16.28515625" customWidth="1"/>
  </cols>
  <sheetData>
    <row r="1" spans="1:17" x14ac:dyDescent="0.25">
      <c r="A1" s="21" t="s">
        <v>104</v>
      </c>
      <c r="B1">
        <f>Fähigkeitsnachweis!C27</f>
        <v>0</v>
      </c>
    </row>
    <row r="2" spans="1:17" x14ac:dyDescent="0.25">
      <c r="A2" s="21" t="s">
        <v>46</v>
      </c>
      <c r="B2" s="17" t="str">
        <f>Fähigkeitsnachweis!C29</f>
        <v/>
      </c>
    </row>
    <row r="3" spans="1:17" x14ac:dyDescent="0.25">
      <c r="A3" s="21" t="s">
        <v>72</v>
      </c>
      <c r="B3" s="17" t="str">
        <f>Fähigkeitsnachweis!C31</f>
        <v/>
      </c>
    </row>
    <row r="4" spans="1:17" x14ac:dyDescent="0.25">
      <c r="A4" s="21" t="s">
        <v>92</v>
      </c>
      <c r="B4" t="e">
        <f>Fähigkeitsnachweis!G27/Fähigkeitsnachweis!C25</f>
        <v>#DIV/0!</v>
      </c>
    </row>
    <row r="5" spans="1:17" x14ac:dyDescent="0.25">
      <c r="A5" s="21" t="s">
        <v>93</v>
      </c>
      <c r="B5">
        <f>Fähigkeitsnachweis!G29</f>
        <v>0</v>
      </c>
    </row>
    <row r="6" spans="1:17" x14ac:dyDescent="0.25">
      <c r="A6" s="21" t="s">
        <v>94</v>
      </c>
      <c r="B6">
        <f>Fähigkeitsnachweis!G31</f>
        <v>0</v>
      </c>
    </row>
    <row r="7" spans="1:17" x14ac:dyDescent="0.25">
      <c r="A7" s="21" t="s">
        <v>95</v>
      </c>
      <c r="B7" s="17">
        <f>Fähigkeitsnachweis!C25</f>
        <v>0</v>
      </c>
    </row>
    <row r="8" spans="1:17" x14ac:dyDescent="0.25">
      <c r="A8" s="21" t="s">
        <v>100</v>
      </c>
      <c r="B8" s="18">
        <f>INT(B7)</f>
        <v>0</v>
      </c>
      <c r="C8" s="18"/>
      <c r="D8" s="18"/>
      <c r="E8" s="18"/>
    </row>
    <row r="10" spans="1:17" ht="40.9" customHeight="1" x14ac:dyDescent="0.25">
      <c r="A10" s="19" t="s">
        <v>96</v>
      </c>
      <c r="B10" s="19" t="s">
        <v>97</v>
      </c>
      <c r="C10" s="19" t="s">
        <v>98</v>
      </c>
      <c r="D10" s="22" t="s">
        <v>101</v>
      </c>
      <c r="E10" s="22" t="s">
        <v>102</v>
      </c>
      <c r="F10" s="20" t="s">
        <v>99</v>
      </c>
      <c r="G10" s="20" t="s">
        <v>103</v>
      </c>
      <c r="H10" s="19" t="s">
        <v>82</v>
      </c>
      <c r="J10" s="23" t="s">
        <v>118</v>
      </c>
      <c r="L10" s="116" t="s">
        <v>117</v>
      </c>
      <c r="M10" s="116"/>
      <c r="N10" s="116"/>
      <c r="O10" s="116"/>
      <c r="P10" s="116"/>
      <c r="Q10" s="116"/>
    </row>
    <row r="11" spans="1:17" x14ac:dyDescent="0.25">
      <c r="A11">
        <v>1</v>
      </c>
      <c r="B11" s="17">
        <f>B5</f>
        <v>0</v>
      </c>
      <c r="C11" s="17" t="e">
        <f>IF(A11=$B$8,$B$6,IF($B$7&gt;=A12,SUM(B11+$B$4),#N/A))</f>
        <v>#N/A</v>
      </c>
      <c r="D11" s="17" t="str">
        <f>IF(B11="","",FIXED(B11,2))</f>
        <v>0,00</v>
      </c>
      <c r="E11" s="17" t="e">
        <f t="shared" ref="E11:E20" si="0">IF(C11="",#N/A,FIXED(C11,2))</f>
        <v>#N/A</v>
      </c>
      <c r="F11" t="e">
        <f>IF(C11="","",COUNTIFS(Normalverteilung!$C$9:$C$224,"&gt;="&amp;B11,Normalverteilung!$C$9:$C$224,"&lt;="&amp;C11))</f>
        <v>#N/A</v>
      </c>
      <c r="G11">
        <v>1</v>
      </c>
      <c r="H11" t="e">
        <f>IF(Normalverteilung!E9="#NV","",Normalverteilung!E9)</f>
        <v>#N/A</v>
      </c>
      <c r="I11" t="e">
        <f>_xlfn.NORM.DIST(H11,$B$2,$B$3,FALSE)*$B$1</f>
        <v>#N/A</v>
      </c>
      <c r="J11" cm="1">
        <f t="array" ref="J11">MAX(IF(ISERROR(I11:I226),,I11:I226))</f>
        <v>0</v>
      </c>
      <c r="L11" s="24" t="s">
        <v>115</v>
      </c>
      <c r="M11" s="24"/>
      <c r="N11" s="15" t="s">
        <v>109</v>
      </c>
      <c r="O11" s="15" t="s">
        <v>110</v>
      </c>
      <c r="P11" s="26" t="s">
        <v>112</v>
      </c>
      <c r="Q11" s="26" t="s">
        <v>113</v>
      </c>
    </row>
    <row r="12" spans="1:17" x14ac:dyDescent="0.25">
      <c r="A12">
        <v>2</v>
      </c>
      <c r="B12" s="17" t="e">
        <f t="shared" ref="B12:B20" si="1">IF(A12=(SUM($B$8+1)),#N/A,IF(C11="",#N/A,C11+0.01))</f>
        <v>#N/A</v>
      </c>
      <c r="C12" s="17" t="e">
        <f t="shared" ref="C12:C34" si="2">IF(A12=$B$8,$B$6,IF($B$7&gt;=A13,SUM(B12+$B$4),#N/A))</f>
        <v>#N/A</v>
      </c>
      <c r="D12" s="17" t="e">
        <f t="shared" ref="D12:D35" si="3">IF(B12="","",FIXED(B12,2))</f>
        <v>#N/A</v>
      </c>
      <c r="E12" s="17" t="e">
        <f t="shared" si="0"/>
        <v>#N/A</v>
      </c>
      <c r="F12" t="e">
        <f>IF(C12="","",COUNTIFS(Normalverteilung!$C$9:$C$224,"&gt;="&amp;B12,Normalverteilung!$C$9:$C$224,"&lt;="&amp;C12))</f>
        <v>#N/A</v>
      </c>
      <c r="G12">
        <v>2</v>
      </c>
      <c r="H12" t="e">
        <f>IF(Normalverteilung!E10="#NV","",Normalverteilung!E10)</f>
        <v>#N/A</v>
      </c>
      <c r="I12" t="e">
        <f t="shared" ref="I12:I75" si="4">_xlfn.NORM.DIST(H12,$B$2,$B$3,FALSE)*$B$1</f>
        <v>#N/A</v>
      </c>
      <c r="L12" t="s">
        <v>107</v>
      </c>
      <c r="M12" t="s">
        <v>108</v>
      </c>
      <c r="N12" t="s">
        <v>107</v>
      </c>
      <c r="O12" t="s">
        <v>107</v>
      </c>
      <c r="P12" t="s">
        <v>107</v>
      </c>
      <c r="Q12" t="s">
        <v>107</v>
      </c>
    </row>
    <row r="13" spans="1:17" x14ac:dyDescent="0.25">
      <c r="A13">
        <v>3</v>
      </c>
      <c r="B13" s="17" t="e">
        <f t="shared" si="1"/>
        <v>#N/A</v>
      </c>
      <c r="C13" s="17" t="e">
        <f t="shared" si="2"/>
        <v>#N/A</v>
      </c>
      <c r="D13" s="17" t="e">
        <f t="shared" si="3"/>
        <v>#N/A</v>
      </c>
      <c r="E13" s="17" t="e">
        <f t="shared" si="0"/>
        <v>#N/A</v>
      </c>
      <c r="F13" t="e">
        <f>IF(C13="","",COUNTIFS(Normalverteilung!$C$9:$C$224,"&gt;="&amp;B13,Normalverteilung!$C$9:$C$224,"&lt;="&amp;C13))</f>
        <v>#N/A</v>
      </c>
      <c r="G13">
        <v>3</v>
      </c>
      <c r="H13" t="e">
        <f>IF(Normalverteilung!E11="#NV","",Normalverteilung!E11)</f>
        <v>#N/A</v>
      </c>
      <c r="I13" t="e">
        <f t="shared" si="4"/>
        <v>#N/A</v>
      </c>
      <c r="L13" s="25" t="str">
        <f>Normalverteilung!$E$3</f>
        <v/>
      </c>
      <c r="M13" s="25">
        <v>0</v>
      </c>
      <c r="N13" s="25">
        <f>Fähigkeitsnachweis!$C$14</f>
        <v>0</v>
      </c>
      <c r="O13" s="25">
        <f>Fähigkeitsnachweis!$G$14</f>
        <v>0</v>
      </c>
      <c r="P13" s="25" t="e">
        <f>Fähigkeitsnachweis!$C$29-(3*Fähigkeitsnachweis!$C$31)</f>
        <v>#VALUE!</v>
      </c>
      <c r="Q13" s="27" t="e">
        <f>Fähigkeitsnachweis!$C$29+(3*Fähigkeitsnachweis!$C$31)</f>
        <v>#VALUE!</v>
      </c>
    </row>
    <row r="14" spans="1:17" x14ac:dyDescent="0.25">
      <c r="A14">
        <v>4</v>
      </c>
      <c r="B14" s="17" t="e">
        <f t="shared" si="1"/>
        <v>#N/A</v>
      </c>
      <c r="C14" s="17" t="e">
        <f t="shared" si="2"/>
        <v>#N/A</v>
      </c>
      <c r="D14" s="17" t="e">
        <f t="shared" si="3"/>
        <v>#N/A</v>
      </c>
      <c r="E14" s="17" t="e">
        <f t="shared" si="0"/>
        <v>#N/A</v>
      </c>
      <c r="F14" t="e">
        <f>IF(C14="","",COUNTIFS(Normalverteilung!$C$9:$C$224,"&gt;="&amp;B14,Normalverteilung!$C$9:$C$224,"&lt;="&amp;C14))</f>
        <v>#N/A</v>
      </c>
      <c r="G14">
        <v>4</v>
      </c>
      <c r="H14" t="e">
        <f>IF(Normalverteilung!E12="#NV","",Normalverteilung!E12)</f>
        <v>#N/A</v>
      </c>
      <c r="I14" t="e">
        <f t="shared" si="4"/>
        <v>#N/A</v>
      </c>
      <c r="L14" s="25" t="str">
        <f>Normalverteilung!$E$3</f>
        <v/>
      </c>
      <c r="M14" s="28">
        <f>J11</f>
        <v>0</v>
      </c>
      <c r="N14" s="25">
        <f>Fähigkeitsnachweis!$C$14</f>
        <v>0</v>
      </c>
      <c r="O14" s="25">
        <f>Fähigkeitsnachweis!$G$14</f>
        <v>0</v>
      </c>
      <c r="P14" s="25" t="e">
        <f>Fähigkeitsnachweis!$C$29-(3*Fähigkeitsnachweis!$C$31)</f>
        <v>#VALUE!</v>
      </c>
      <c r="Q14" s="25" t="e">
        <f>Fähigkeitsnachweis!$C$29+(3*Fähigkeitsnachweis!$C$31)</f>
        <v>#VALUE!</v>
      </c>
    </row>
    <row r="15" spans="1:17" x14ac:dyDescent="0.25">
      <c r="A15">
        <v>5</v>
      </c>
      <c r="B15" s="17" t="e">
        <f t="shared" si="1"/>
        <v>#N/A</v>
      </c>
      <c r="C15" s="17" t="e">
        <f t="shared" si="2"/>
        <v>#N/A</v>
      </c>
      <c r="D15" s="17" t="e">
        <f t="shared" si="3"/>
        <v>#N/A</v>
      </c>
      <c r="E15" s="17" t="e">
        <f t="shared" si="0"/>
        <v>#N/A</v>
      </c>
      <c r="F15" t="e">
        <f>IF(C15="","",COUNTIFS(Normalverteilung!$C$9:$C$224,"&gt;="&amp;B15,Normalverteilung!$C$9:$C$224,"&lt;="&amp;C15))</f>
        <v>#N/A</v>
      </c>
      <c r="G15">
        <v>5</v>
      </c>
      <c r="H15" t="e">
        <f>IF(Normalverteilung!E13="#NV","",Normalverteilung!E13)</f>
        <v>#N/A</v>
      </c>
      <c r="I15" t="e">
        <f t="shared" si="4"/>
        <v>#N/A</v>
      </c>
    </row>
    <row r="16" spans="1:17" x14ac:dyDescent="0.25">
      <c r="A16">
        <v>6</v>
      </c>
      <c r="B16" s="17" t="e">
        <f t="shared" si="1"/>
        <v>#N/A</v>
      </c>
      <c r="C16" s="17" t="e">
        <f t="shared" si="2"/>
        <v>#N/A</v>
      </c>
      <c r="D16" s="17" t="e">
        <f t="shared" si="3"/>
        <v>#N/A</v>
      </c>
      <c r="E16" s="17" t="e">
        <f t="shared" si="0"/>
        <v>#N/A</v>
      </c>
      <c r="F16" t="e">
        <f>IF(C16="","",COUNTIFS(Normalverteilung!$C$9:$C$224,"&gt;="&amp;B16,Normalverteilung!$C$9:$C$224,"&lt;="&amp;C16))</f>
        <v>#N/A</v>
      </c>
      <c r="G16">
        <v>6</v>
      </c>
      <c r="H16" t="e">
        <f>IF(Normalverteilung!E14="#NV","",Normalverteilung!E14)</f>
        <v>#N/A</v>
      </c>
      <c r="I16" t="e">
        <f t="shared" si="4"/>
        <v>#N/A</v>
      </c>
    </row>
    <row r="17" spans="1:9" x14ac:dyDescent="0.25">
      <c r="A17">
        <v>7</v>
      </c>
      <c r="B17" s="17" t="e">
        <f t="shared" si="1"/>
        <v>#N/A</v>
      </c>
      <c r="C17" s="17" t="e">
        <f t="shared" si="2"/>
        <v>#N/A</v>
      </c>
      <c r="D17" s="17" t="e">
        <f t="shared" si="3"/>
        <v>#N/A</v>
      </c>
      <c r="E17" s="17" t="e">
        <f t="shared" si="0"/>
        <v>#N/A</v>
      </c>
      <c r="F17" t="e">
        <f>IF(C17="","",COUNTIFS(Normalverteilung!$C$9:$C$224,"&gt;="&amp;B17,Normalverteilung!$C$9:$C$224,"&lt;="&amp;C17))</f>
        <v>#N/A</v>
      </c>
      <c r="G17">
        <v>7</v>
      </c>
      <c r="H17" t="e">
        <f>IF(Normalverteilung!E15="#NV","",Normalverteilung!E15)</f>
        <v>#N/A</v>
      </c>
      <c r="I17" t="e">
        <f t="shared" si="4"/>
        <v>#N/A</v>
      </c>
    </row>
    <row r="18" spans="1:9" x14ac:dyDescent="0.25">
      <c r="A18">
        <v>8</v>
      </c>
      <c r="B18" s="17" t="e">
        <f t="shared" si="1"/>
        <v>#N/A</v>
      </c>
      <c r="C18" s="17" t="e">
        <f t="shared" si="2"/>
        <v>#N/A</v>
      </c>
      <c r="D18" s="17" t="e">
        <f t="shared" si="3"/>
        <v>#N/A</v>
      </c>
      <c r="E18" s="17" t="e">
        <f t="shared" si="0"/>
        <v>#N/A</v>
      </c>
      <c r="F18" t="e">
        <f>IF(C18="","",COUNTIFS(Normalverteilung!$C$9:$C$224,"&gt;="&amp;B18,Normalverteilung!$C$9:$C$224,"&lt;="&amp;C18))</f>
        <v>#N/A</v>
      </c>
      <c r="G18">
        <v>8</v>
      </c>
      <c r="H18" t="e">
        <f>IF(Normalverteilung!E16="#NV","",Normalverteilung!E16)</f>
        <v>#N/A</v>
      </c>
      <c r="I18" t="e">
        <f t="shared" si="4"/>
        <v>#N/A</v>
      </c>
    </row>
    <row r="19" spans="1:9" x14ac:dyDescent="0.25">
      <c r="A19">
        <v>9</v>
      </c>
      <c r="B19" s="17" t="e">
        <f t="shared" si="1"/>
        <v>#N/A</v>
      </c>
      <c r="C19" s="17" t="e">
        <f t="shared" si="2"/>
        <v>#N/A</v>
      </c>
      <c r="D19" s="17" t="e">
        <f t="shared" si="3"/>
        <v>#N/A</v>
      </c>
      <c r="E19" s="17" t="e">
        <f t="shared" si="0"/>
        <v>#N/A</v>
      </c>
      <c r="F19" t="e">
        <f>IF(C19="","",COUNTIFS(Normalverteilung!$C$9:$C$224,"&gt;="&amp;B19,Normalverteilung!$C$9:$C$224,"&lt;="&amp;C19))</f>
        <v>#N/A</v>
      </c>
      <c r="G19">
        <v>9</v>
      </c>
      <c r="H19" t="e">
        <f>IF(Normalverteilung!E17="#NV","",Normalverteilung!E17)</f>
        <v>#N/A</v>
      </c>
      <c r="I19" t="e">
        <f t="shared" si="4"/>
        <v>#N/A</v>
      </c>
    </row>
    <row r="20" spans="1:9" x14ac:dyDescent="0.25">
      <c r="A20">
        <v>10</v>
      </c>
      <c r="B20" s="17" t="e">
        <f t="shared" si="1"/>
        <v>#N/A</v>
      </c>
      <c r="C20" s="17" t="e">
        <f t="shared" si="2"/>
        <v>#N/A</v>
      </c>
      <c r="D20" s="17" t="e">
        <f t="shared" si="3"/>
        <v>#N/A</v>
      </c>
      <c r="E20" s="17" t="e">
        <f t="shared" si="0"/>
        <v>#N/A</v>
      </c>
      <c r="F20" t="e">
        <f>IF(C20="","",COUNTIFS(Normalverteilung!$C$9:$C$224,"&gt;="&amp;B20,Normalverteilung!$C$9:$C$224,"&lt;="&amp;C20))</f>
        <v>#N/A</v>
      </c>
      <c r="G20">
        <v>10</v>
      </c>
      <c r="H20" t="e">
        <f>IF(Normalverteilung!E18="#NV","",Normalverteilung!E18)</f>
        <v>#N/A</v>
      </c>
      <c r="I20" t="e">
        <f t="shared" si="4"/>
        <v>#N/A</v>
      </c>
    </row>
    <row r="21" spans="1:9" hidden="1" x14ac:dyDescent="0.25">
      <c r="A21">
        <v>11</v>
      </c>
      <c r="B21" s="17" t="e">
        <f>IF(A21=(SUM($B$8+1)),#N/A,IF(C20="",#N/A,C20+0.01))</f>
        <v>#N/A</v>
      </c>
      <c r="C21" s="17" t="e">
        <f t="shared" si="2"/>
        <v>#N/A</v>
      </c>
      <c r="D21" s="17" t="e">
        <f t="shared" si="3"/>
        <v>#N/A</v>
      </c>
      <c r="E21" s="17" t="e">
        <f>IF(C21="",#N/A,FIXED(C21,2))</f>
        <v>#N/A</v>
      </c>
      <c r="F21" t="e">
        <f>IF(C21="","#NV",COUNTIFS(Normalverteilung!$C$9:$C$224,"&gt;="&amp;B21,Normalverteilung!$C$9:$C$224,"&lt;="&amp;C21))</f>
        <v>#N/A</v>
      </c>
      <c r="G21">
        <v>11</v>
      </c>
      <c r="H21" t="e">
        <f>IF(Normalverteilung!E19="#NV","",Normalverteilung!E19)</f>
        <v>#N/A</v>
      </c>
      <c r="I21" t="e">
        <f t="shared" si="4"/>
        <v>#N/A</v>
      </c>
    </row>
    <row r="22" spans="1:9" hidden="1" x14ac:dyDescent="0.25">
      <c r="A22">
        <v>12</v>
      </c>
      <c r="B22" s="17" t="e">
        <f t="shared" ref="B22:B35" si="5">IF(A22=(SUM($B$8+1)),#N/A,IF(C21="",#N/A,C21+0.01))</f>
        <v>#N/A</v>
      </c>
      <c r="C22" s="17" t="e">
        <f t="shared" si="2"/>
        <v>#N/A</v>
      </c>
      <c r="D22" s="17" t="e">
        <f t="shared" si="3"/>
        <v>#N/A</v>
      </c>
      <c r="E22" s="17" t="e">
        <f t="shared" ref="E22:E35" si="6">IF(C22="",#N/A,FIXED(C22,2))</f>
        <v>#N/A</v>
      </c>
      <c r="F22" t="e">
        <f>IF(C22="","#NV",COUNTIFS(Normalverteilung!$C$9:$C$224,"&gt;="&amp;B22,Normalverteilung!$C$9:$C$224,"&lt;="&amp;C22))</f>
        <v>#N/A</v>
      </c>
      <c r="G22">
        <v>12</v>
      </c>
      <c r="H22" t="e">
        <f>IF(Normalverteilung!E20="#NV","",Normalverteilung!E20)</f>
        <v>#N/A</v>
      </c>
      <c r="I22" t="e">
        <f t="shared" si="4"/>
        <v>#N/A</v>
      </c>
    </row>
    <row r="23" spans="1:9" hidden="1" x14ac:dyDescent="0.25">
      <c r="A23">
        <v>13</v>
      </c>
      <c r="B23" s="17" t="e">
        <f t="shared" si="5"/>
        <v>#N/A</v>
      </c>
      <c r="C23" s="17" t="e">
        <f t="shared" si="2"/>
        <v>#N/A</v>
      </c>
      <c r="D23" s="17" t="e">
        <f t="shared" si="3"/>
        <v>#N/A</v>
      </c>
      <c r="E23" s="17" t="e">
        <f t="shared" si="6"/>
        <v>#N/A</v>
      </c>
      <c r="F23" t="e">
        <f>IF(C23="","#NV",COUNTIFS(Normalverteilung!$C$9:$C$224,"&gt;="&amp;B23,Normalverteilung!$C$9:$C$224,"&lt;="&amp;C23))</f>
        <v>#N/A</v>
      </c>
      <c r="G23">
        <v>13</v>
      </c>
      <c r="H23" t="e">
        <f>IF(Normalverteilung!E21="#NV","",Normalverteilung!E21)</f>
        <v>#N/A</v>
      </c>
      <c r="I23" t="e">
        <f t="shared" si="4"/>
        <v>#N/A</v>
      </c>
    </row>
    <row r="24" spans="1:9" hidden="1" x14ac:dyDescent="0.25">
      <c r="A24">
        <v>14</v>
      </c>
      <c r="B24" s="17" t="e">
        <f t="shared" si="5"/>
        <v>#N/A</v>
      </c>
      <c r="C24" s="17" t="e">
        <f t="shared" si="2"/>
        <v>#N/A</v>
      </c>
      <c r="D24" s="17" t="e">
        <f t="shared" si="3"/>
        <v>#N/A</v>
      </c>
      <c r="E24" s="17" t="e">
        <f t="shared" si="6"/>
        <v>#N/A</v>
      </c>
      <c r="F24" t="e">
        <f>IF(C24="","#NV",COUNTIFS(Normalverteilung!$C$9:$C$224,"&gt;="&amp;B24,Normalverteilung!$C$9:$C$224,"&lt;="&amp;C24))</f>
        <v>#N/A</v>
      </c>
      <c r="G24">
        <v>14</v>
      </c>
      <c r="H24" t="e">
        <f>IF(Normalverteilung!E22="#NV","",Normalverteilung!E22)</f>
        <v>#N/A</v>
      </c>
      <c r="I24" t="e">
        <f t="shared" si="4"/>
        <v>#N/A</v>
      </c>
    </row>
    <row r="25" spans="1:9" hidden="1" x14ac:dyDescent="0.25">
      <c r="A25">
        <v>15</v>
      </c>
      <c r="B25" s="17" t="e">
        <f t="shared" si="5"/>
        <v>#N/A</v>
      </c>
      <c r="C25" s="17" t="e">
        <f t="shared" si="2"/>
        <v>#N/A</v>
      </c>
      <c r="D25" s="17" t="e">
        <f t="shared" si="3"/>
        <v>#N/A</v>
      </c>
      <c r="E25" s="17" t="e">
        <f t="shared" si="6"/>
        <v>#N/A</v>
      </c>
      <c r="F25" t="e">
        <f>IF(C25="","#NV",COUNTIFS(Normalverteilung!$C$9:$C$224,"&gt;="&amp;B25,Normalverteilung!$C$9:$C$224,"&lt;="&amp;C25))</f>
        <v>#N/A</v>
      </c>
      <c r="G25">
        <v>15</v>
      </c>
      <c r="H25" t="e">
        <f>IF(Normalverteilung!E23="#NV","",Normalverteilung!E23)</f>
        <v>#N/A</v>
      </c>
      <c r="I25" t="e">
        <f t="shared" si="4"/>
        <v>#N/A</v>
      </c>
    </row>
    <row r="26" spans="1:9" hidden="1" x14ac:dyDescent="0.25">
      <c r="A26">
        <v>16</v>
      </c>
      <c r="B26" s="17" t="e">
        <f t="shared" si="5"/>
        <v>#N/A</v>
      </c>
      <c r="C26" s="17" t="e">
        <f t="shared" si="2"/>
        <v>#N/A</v>
      </c>
      <c r="D26" s="17" t="e">
        <f t="shared" si="3"/>
        <v>#N/A</v>
      </c>
      <c r="E26" s="17" t="e">
        <f t="shared" si="6"/>
        <v>#N/A</v>
      </c>
      <c r="F26" t="e">
        <f>IF(C26="","#NV",COUNTIFS(Normalverteilung!$C$9:$C$224,"&gt;="&amp;B26,Normalverteilung!$C$9:$C$224,"&lt;="&amp;C26))</f>
        <v>#N/A</v>
      </c>
      <c r="G26">
        <v>16</v>
      </c>
      <c r="H26" t="e">
        <f>IF(Normalverteilung!E24="#NV","",Normalverteilung!E24)</f>
        <v>#N/A</v>
      </c>
      <c r="I26" t="e">
        <f t="shared" si="4"/>
        <v>#N/A</v>
      </c>
    </row>
    <row r="27" spans="1:9" hidden="1" x14ac:dyDescent="0.25">
      <c r="A27">
        <v>17</v>
      </c>
      <c r="B27" s="17" t="e">
        <f t="shared" si="5"/>
        <v>#N/A</v>
      </c>
      <c r="C27" s="17" t="e">
        <f t="shared" si="2"/>
        <v>#N/A</v>
      </c>
      <c r="D27" s="17" t="e">
        <f t="shared" si="3"/>
        <v>#N/A</v>
      </c>
      <c r="E27" s="17" t="e">
        <f t="shared" si="6"/>
        <v>#N/A</v>
      </c>
      <c r="F27" t="e">
        <f>IF(C27="","#NV",COUNTIFS(Normalverteilung!$C$9:$C$224,"&gt;="&amp;B27,Normalverteilung!$C$9:$C$224,"&lt;="&amp;C27))</f>
        <v>#N/A</v>
      </c>
      <c r="G27">
        <v>17</v>
      </c>
      <c r="H27" t="e">
        <f>IF(Normalverteilung!E25="#NV","",Normalverteilung!E25)</f>
        <v>#N/A</v>
      </c>
      <c r="I27" t="e">
        <f t="shared" si="4"/>
        <v>#N/A</v>
      </c>
    </row>
    <row r="28" spans="1:9" hidden="1" x14ac:dyDescent="0.25">
      <c r="A28">
        <v>18</v>
      </c>
      <c r="B28" s="17" t="e">
        <f t="shared" si="5"/>
        <v>#N/A</v>
      </c>
      <c r="C28" s="17" t="e">
        <f t="shared" si="2"/>
        <v>#N/A</v>
      </c>
      <c r="D28" s="17" t="e">
        <f t="shared" si="3"/>
        <v>#N/A</v>
      </c>
      <c r="E28" s="17" t="e">
        <f t="shared" si="6"/>
        <v>#N/A</v>
      </c>
      <c r="F28" t="e">
        <f>IF(C28="","#NV",COUNTIFS(Normalverteilung!$C$9:$C$224,"&gt;="&amp;B28,Normalverteilung!$C$9:$C$224,"&lt;="&amp;C28))</f>
        <v>#N/A</v>
      </c>
      <c r="G28">
        <v>18</v>
      </c>
      <c r="H28" t="e">
        <f>IF(Normalverteilung!E26="#NV","",Normalverteilung!E26)</f>
        <v>#N/A</v>
      </c>
      <c r="I28" t="e">
        <f t="shared" si="4"/>
        <v>#N/A</v>
      </c>
    </row>
    <row r="29" spans="1:9" hidden="1" x14ac:dyDescent="0.25">
      <c r="A29">
        <v>19</v>
      </c>
      <c r="B29" s="17" t="e">
        <f t="shared" si="5"/>
        <v>#N/A</v>
      </c>
      <c r="C29" s="17" t="e">
        <f t="shared" si="2"/>
        <v>#N/A</v>
      </c>
      <c r="D29" s="17" t="e">
        <f t="shared" si="3"/>
        <v>#N/A</v>
      </c>
      <c r="E29" s="17" t="e">
        <f t="shared" si="6"/>
        <v>#N/A</v>
      </c>
      <c r="F29" t="e">
        <f>IF(C29="","#NV",COUNTIFS(Normalverteilung!$C$9:$C$224,"&gt;="&amp;B29,Normalverteilung!$C$9:$C$224,"&lt;="&amp;C29))</f>
        <v>#N/A</v>
      </c>
      <c r="G29">
        <v>19</v>
      </c>
      <c r="H29" t="e">
        <f>IF(Normalverteilung!E27="#NV","",Normalverteilung!E27)</f>
        <v>#N/A</v>
      </c>
      <c r="I29" t="e">
        <f t="shared" si="4"/>
        <v>#N/A</v>
      </c>
    </row>
    <row r="30" spans="1:9" hidden="1" x14ac:dyDescent="0.25">
      <c r="A30">
        <v>20</v>
      </c>
      <c r="B30" s="17" t="e">
        <f t="shared" si="5"/>
        <v>#N/A</v>
      </c>
      <c r="C30" s="17" t="e">
        <f t="shared" si="2"/>
        <v>#N/A</v>
      </c>
      <c r="D30" s="17" t="e">
        <f t="shared" si="3"/>
        <v>#N/A</v>
      </c>
      <c r="E30" s="17" t="e">
        <f t="shared" si="6"/>
        <v>#N/A</v>
      </c>
      <c r="F30" t="e">
        <f>IF(C30="","#NV",COUNTIFS(Normalverteilung!$C$9:$C$224,"&gt;="&amp;B30,Normalverteilung!$C$9:$C$224,"&lt;="&amp;C30))</f>
        <v>#N/A</v>
      </c>
      <c r="G30">
        <v>20</v>
      </c>
      <c r="H30" t="e">
        <f>IF(Normalverteilung!E28="#NV","",Normalverteilung!E28)</f>
        <v>#N/A</v>
      </c>
      <c r="I30" t="e">
        <f t="shared" si="4"/>
        <v>#N/A</v>
      </c>
    </row>
    <row r="31" spans="1:9" hidden="1" x14ac:dyDescent="0.25">
      <c r="A31">
        <v>21</v>
      </c>
      <c r="B31" s="17" t="e">
        <f t="shared" si="5"/>
        <v>#N/A</v>
      </c>
      <c r="C31" s="17" t="e">
        <f t="shared" si="2"/>
        <v>#N/A</v>
      </c>
      <c r="D31" s="17" t="e">
        <f t="shared" si="3"/>
        <v>#N/A</v>
      </c>
      <c r="E31" s="17" t="e">
        <f t="shared" si="6"/>
        <v>#N/A</v>
      </c>
      <c r="F31" t="e">
        <f>IF(C31="","#NV",COUNTIFS(Normalverteilung!$C$9:$C$224,"&gt;="&amp;B31,Normalverteilung!$C$9:$C$224,"&lt;="&amp;C31))</f>
        <v>#N/A</v>
      </c>
      <c r="G31">
        <v>21</v>
      </c>
      <c r="H31" t="e">
        <f>IF(Normalverteilung!E29="#NV","",Normalverteilung!E29)</f>
        <v>#N/A</v>
      </c>
      <c r="I31" t="e">
        <f t="shared" si="4"/>
        <v>#N/A</v>
      </c>
    </row>
    <row r="32" spans="1:9" hidden="1" x14ac:dyDescent="0.25">
      <c r="A32">
        <v>22</v>
      </c>
      <c r="B32" s="17" t="e">
        <f t="shared" si="5"/>
        <v>#N/A</v>
      </c>
      <c r="C32" s="17" t="e">
        <f t="shared" si="2"/>
        <v>#N/A</v>
      </c>
      <c r="D32" s="17" t="e">
        <f t="shared" si="3"/>
        <v>#N/A</v>
      </c>
      <c r="E32" s="17" t="e">
        <f t="shared" si="6"/>
        <v>#N/A</v>
      </c>
      <c r="F32" t="e">
        <f>IF(C32="","#NV",COUNTIFS(Normalverteilung!$C$9:$C$224,"&gt;="&amp;B32,Normalverteilung!$C$9:$C$224,"&lt;="&amp;C32))</f>
        <v>#N/A</v>
      </c>
      <c r="G32">
        <v>22</v>
      </c>
      <c r="H32" t="e">
        <f>IF(Normalverteilung!E30="#NV","",Normalverteilung!E30)</f>
        <v>#N/A</v>
      </c>
      <c r="I32" t="e">
        <f t="shared" si="4"/>
        <v>#N/A</v>
      </c>
    </row>
    <row r="33" spans="1:9" hidden="1" x14ac:dyDescent="0.25">
      <c r="A33">
        <v>23</v>
      </c>
      <c r="B33" s="17" t="e">
        <f t="shared" si="5"/>
        <v>#N/A</v>
      </c>
      <c r="C33" s="17" t="e">
        <f t="shared" si="2"/>
        <v>#N/A</v>
      </c>
      <c r="D33" s="17" t="e">
        <f t="shared" si="3"/>
        <v>#N/A</v>
      </c>
      <c r="E33" s="17" t="e">
        <f t="shared" si="6"/>
        <v>#N/A</v>
      </c>
      <c r="F33" t="e">
        <f>IF(C33="","#NV",COUNTIFS(Normalverteilung!$C$9:$C$224,"&gt;="&amp;B33,Normalverteilung!$C$9:$C$224,"&lt;="&amp;C33))</f>
        <v>#N/A</v>
      </c>
      <c r="G33">
        <v>23</v>
      </c>
      <c r="H33" t="e">
        <f>IF(Normalverteilung!E31="#NV","",Normalverteilung!E31)</f>
        <v>#N/A</v>
      </c>
      <c r="I33" t="e">
        <f t="shared" si="4"/>
        <v>#N/A</v>
      </c>
    </row>
    <row r="34" spans="1:9" hidden="1" x14ac:dyDescent="0.25">
      <c r="A34">
        <v>24</v>
      </c>
      <c r="B34" s="17" t="e">
        <f t="shared" si="5"/>
        <v>#N/A</v>
      </c>
      <c r="C34" s="17" t="e">
        <f t="shared" si="2"/>
        <v>#N/A</v>
      </c>
      <c r="D34" s="17" t="e">
        <f t="shared" si="3"/>
        <v>#N/A</v>
      </c>
      <c r="E34" s="17" t="e">
        <f t="shared" si="6"/>
        <v>#N/A</v>
      </c>
      <c r="F34" t="e">
        <f>IF(C34="","#NV",COUNTIFS(Normalverteilung!$C$9:$C$224,"&gt;="&amp;B34,Normalverteilung!$C$9:$C$224,"&lt;="&amp;C34))</f>
        <v>#N/A</v>
      </c>
      <c r="G34">
        <v>24</v>
      </c>
      <c r="H34" t="e">
        <f>IF(Normalverteilung!E32="#NV","",Normalverteilung!E32)</f>
        <v>#N/A</v>
      </c>
      <c r="I34" t="e">
        <f t="shared" si="4"/>
        <v>#N/A</v>
      </c>
    </row>
    <row r="35" spans="1:9" hidden="1" x14ac:dyDescent="0.25">
      <c r="A35">
        <v>25</v>
      </c>
      <c r="B35" s="17" t="e">
        <f t="shared" si="5"/>
        <v>#N/A</v>
      </c>
      <c r="C35" s="17" t="e">
        <f>IF(B35&lt;&gt;#N/A,B6,#N/A)</f>
        <v>#N/A</v>
      </c>
      <c r="D35" s="17" t="e">
        <f t="shared" si="3"/>
        <v>#N/A</v>
      </c>
      <c r="E35" s="17" t="e">
        <f t="shared" si="6"/>
        <v>#N/A</v>
      </c>
      <c r="F35" t="e">
        <f>IF(C35="","#NV",COUNTIFS(Normalverteilung!$C$9:$C$224,"&gt;="&amp;B35,Normalverteilung!$C$9:$C$224,"&lt;="&amp;C35))</f>
        <v>#N/A</v>
      </c>
      <c r="G35">
        <v>25</v>
      </c>
      <c r="H35" t="e">
        <f>IF(Normalverteilung!E33="#NV","",Normalverteilung!E33)</f>
        <v>#N/A</v>
      </c>
      <c r="I35" t="e">
        <f t="shared" si="4"/>
        <v>#N/A</v>
      </c>
    </row>
    <row r="36" spans="1:9" x14ac:dyDescent="0.25">
      <c r="G36">
        <v>26</v>
      </c>
      <c r="H36" t="e">
        <f>IF(Normalverteilung!E34="#NV","",Normalverteilung!E34)</f>
        <v>#N/A</v>
      </c>
      <c r="I36" t="e">
        <f t="shared" si="4"/>
        <v>#N/A</v>
      </c>
    </row>
    <row r="37" spans="1:9" x14ac:dyDescent="0.25">
      <c r="G37">
        <v>27</v>
      </c>
      <c r="H37" t="e">
        <f>IF(Normalverteilung!E35="#NV","",Normalverteilung!E35)</f>
        <v>#N/A</v>
      </c>
      <c r="I37" t="e">
        <f t="shared" si="4"/>
        <v>#N/A</v>
      </c>
    </row>
    <row r="38" spans="1:9" x14ac:dyDescent="0.25">
      <c r="G38">
        <v>28</v>
      </c>
      <c r="H38" t="e">
        <f>IF(Normalverteilung!E36="#NV","",Normalverteilung!E36)</f>
        <v>#N/A</v>
      </c>
      <c r="I38" t="e">
        <f t="shared" si="4"/>
        <v>#N/A</v>
      </c>
    </row>
    <row r="39" spans="1:9" x14ac:dyDescent="0.25">
      <c r="G39">
        <v>29</v>
      </c>
      <c r="H39" t="e">
        <f>IF(Normalverteilung!E37="#NV","",Normalverteilung!E37)</f>
        <v>#N/A</v>
      </c>
      <c r="I39" t="e">
        <f t="shared" si="4"/>
        <v>#N/A</v>
      </c>
    </row>
    <row r="40" spans="1:9" x14ac:dyDescent="0.25">
      <c r="G40">
        <v>30</v>
      </c>
      <c r="H40" t="e">
        <f>IF(Normalverteilung!E38="#NV","",Normalverteilung!E38)</f>
        <v>#N/A</v>
      </c>
      <c r="I40" t="e">
        <f t="shared" si="4"/>
        <v>#N/A</v>
      </c>
    </row>
    <row r="41" spans="1:9" x14ac:dyDescent="0.25">
      <c r="G41">
        <v>31</v>
      </c>
      <c r="H41" t="e">
        <f>IF(Normalverteilung!E39="#NV","",Normalverteilung!E39)</f>
        <v>#N/A</v>
      </c>
      <c r="I41" t="e">
        <f t="shared" si="4"/>
        <v>#N/A</v>
      </c>
    </row>
    <row r="42" spans="1:9" x14ac:dyDescent="0.25">
      <c r="G42">
        <v>32</v>
      </c>
      <c r="H42" t="e">
        <f>IF(Normalverteilung!E40="#NV","",Normalverteilung!E40)</f>
        <v>#N/A</v>
      </c>
      <c r="I42" t="e">
        <f t="shared" si="4"/>
        <v>#N/A</v>
      </c>
    </row>
    <row r="43" spans="1:9" x14ac:dyDescent="0.25">
      <c r="G43">
        <v>33</v>
      </c>
      <c r="H43" t="e">
        <f>IF(Normalverteilung!E41="#NV","",Normalverteilung!E41)</f>
        <v>#N/A</v>
      </c>
      <c r="I43" t="e">
        <f t="shared" si="4"/>
        <v>#N/A</v>
      </c>
    </row>
    <row r="44" spans="1:9" x14ac:dyDescent="0.25">
      <c r="G44">
        <v>34</v>
      </c>
      <c r="H44" t="e">
        <f>IF(Normalverteilung!E42="#NV","",Normalverteilung!E42)</f>
        <v>#N/A</v>
      </c>
      <c r="I44" t="e">
        <f t="shared" si="4"/>
        <v>#N/A</v>
      </c>
    </row>
    <row r="45" spans="1:9" x14ac:dyDescent="0.25">
      <c r="G45">
        <v>35</v>
      </c>
      <c r="H45" t="e">
        <f>IF(Normalverteilung!E43="#NV","",Normalverteilung!E43)</f>
        <v>#N/A</v>
      </c>
      <c r="I45" t="e">
        <f t="shared" si="4"/>
        <v>#N/A</v>
      </c>
    </row>
    <row r="46" spans="1:9" x14ac:dyDescent="0.25">
      <c r="G46">
        <v>36</v>
      </c>
      <c r="H46" t="e">
        <f>IF(Normalverteilung!E44="#NV","",Normalverteilung!E44)</f>
        <v>#N/A</v>
      </c>
      <c r="I46" t="e">
        <f t="shared" si="4"/>
        <v>#N/A</v>
      </c>
    </row>
    <row r="47" spans="1:9" x14ac:dyDescent="0.25">
      <c r="G47">
        <v>37</v>
      </c>
      <c r="H47" t="e">
        <f>IF(Normalverteilung!E45="#NV","",Normalverteilung!E45)</f>
        <v>#N/A</v>
      </c>
      <c r="I47" t="e">
        <f t="shared" si="4"/>
        <v>#N/A</v>
      </c>
    </row>
    <row r="48" spans="1:9" x14ac:dyDescent="0.25">
      <c r="G48">
        <v>38</v>
      </c>
      <c r="H48" t="e">
        <f>IF(Normalverteilung!E46="#NV","",Normalverteilung!E46)</f>
        <v>#N/A</v>
      </c>
      <c r="I48" t="e">
        <f t="shared" si="4"/>
        <v>#N/A</v>
      </c>
    </row>
    <row r="49" spans="7:9" x14ac:dyDescent="0.25">
      <c r="G49">
        <v>39</v>
      </c>
      <c r="H49" t="e">
        <f>IF(Normalverteilung!E47="#NV","",Normalverteilung!E47)</f>
        <v>#N/A</v>
      </c>
      <c r="I49" t="e">
        <f t="shared" si="4"/>
        <v>#N/A</v>
      </c>
    </row>
    <row r="50" spans="7:9" x14ac:dyDescent="0.25">
      <c r="G50">
        <v>40</v>
      </c>
      <c r="H50" t="e">
        <f>IF(Normalverteilung!E48="#NV","",Normalverteilung!E48)</f>
        <v>#N/A</v>
      </c>
      <c r="I50" t="e">
        <f t="shared" si="4"/>
        <v>#N/A</v>
      </c>
    </row>
    <row r="51" spans="7:9" x14ac:dyDescent="0.25">
      <c r="G51">
        <v>41</v>
      </c>
      <c r="H51" t="e">
        <f>IF(Normalverteilung!E49="#NV","",Normalverteilung!E49)</f>
        <v>#N/A</v>
      </c>
      <c r="I51" t="e">
        <f t="shared" si="4"/>
        <v>#N/A</v>
      </c>
    </row>
    <row r="52" spans="7:9" x14ac:dyDescent="0.25">
      <c r="G52">
        <v>42</v>
      </c>
      <c r="H52" t="e">
        <f>IF(Normalverteilung!E50="#NV","",Normalverteilung!E50)</f>
        <v>#N/A</v>
      </c>
      <c r="I52" t="e">
        <f t="shared" si="4"/>
        <v>#N/A</v>
      </c>
    </row>
    <row r="53" spans="7:9" x14ac:dyDescent="0.25">
      <c r="G53">
        <v>43</v>
      </c>
      <c r="H53" t="e">
        <f>IF(Normalverteilung!E51="#NV","",Normalverteilung!E51)</f>
        <v>#N/A</v>
      </c>
      <c r="I53" t="e">
        <f t="shared" si="4"/>
        <v>#N/A</v>
      </c>
    </row>
    <row r="54" spans="7:9" x14ac:dyDescent="0.25">
      <c r="G54">
        <v>44</v>
      </c>
      <c r="H54" t="e">
        <f>IF(Normalverteilung!E52="#NV","",Normalverteilung!E52)</f>
        <v>#N/A</v>
      </c>
      <c r="I54" t="e">
        <f t="shared" si="4"/>
        <v>#N/A</v>
      </c>
    </row>
    <row r="55" spans="7:9" x14ac:dyDescent="0.25">
      <c r="G55">
        <v>45</v>
      </c>
      <c r="H55" t="e">
        <f>IF(Normalverteilung!E53="#NV","",Normalverteilung!E53)</f>
        <v>#N/A</v>
      </c>
      <c r="I55" t="e">
        <f t="shared" si="4"/>
        <v>#N/A</v>
      </c>
    </row>
    <row r="56" spans="7:9" x14ac:dyDescent="0.25">
      <c r="G56">
        <v>46</v>
      </c>
      <c r="H56" t="e">
        <f>IF(Normalverteilung!E54="#NV","",Normalverteilung!E54)</f>
        <v>#N/A</v>
      </c>
      <c r="I56" t="e">
        <f t="shared" si="4"/>
        <v>#N/A</v>
      </c>
    </row>
    <row r="57" spans="7:9" x14ac:dyDescent="0.25">
      <c r="G57">
        <v>47</v>
      </c>
      <c r="H57" t="e">
        <f>IF(Normalverteilung!E55="#NV","",Normalverteilung!E55)</f>
        <v>#N/A</v>
      </c>
      <c r="I57" t="e">
        <f t="shared" si="4"/>
        <v>#N/A</v>
      </c>
    </row>
    <row r="58" spans="7:9" x14ac:dyDescent="0.25">
      <c r="G58">
        <v>48</v>
      </c>
      <c r="H58" t="e">
        <f>IF(Normalverteilung!E56="#NV","",Normalverteilung!E56)</f>
        <v>#N/A</v>
      </c>
      <c r="I58" t="e">
        <f t="shared" si="4"/>
        <v>#N/A</v>
      </c>
    </row>
    <row r="59" spans="7:9" x14ac:dyDescent="0.25">
      <c r="G59">
        <v>49</v>
      </c>
      <c r="H59" t="e">
        <f>IF(Normalverteilung!E57="#NV","",Normalverteilung!E57)</f>
        <v>#N/A</v>
      </c>
      <c r="I59" t="e">
        <f t="shared" si="4"/>
        <v>#N/A</v>
      </c>
    </row>
    <row r="60" spans="7:9" x14ac:dyDescent="0.25">
      <c r="G60">
        <v>50</v>
      </c>
      <c r="H60" t="e">
        <f>IF(Normalverteilung!E58="#NV","",Normalverteilung!E58)</f>
        <v>#N/A</v>
      </c>
      <c r="I60" t="e">
        <f t="shared" si="4"/>
        <v>#N/A</v>
      </c>
    </row>
    <row r="61" spans="7:9" x14ac:dyDescent="0.25">
      <c r="G61">
        <v>51</v>
      </c>
      <c r="H61" t="e">
        <f>IF(Normalverteilung!E59="#NV","",Normalverteilung!E59)</f>
        <v>#N/A</v>
      </c>
      <c r="I61" t="e">
        <f t="shared" si="4"/>
        <v>#N/A</v>
      </c>
    </row>
    <row r="62" spans="7:9" x14ac:dyDescent="0.25">
      <c r="G62">
        <v>52</v>
      </c>
      <c r="H62" t="e">
        <f>IF(Normalverteilung!E60="#NV","",Normalverteilung!E60)</f>
        <v>#N/A</v>
      </c>
      <c r="I62" t="e">
        <f t="shared" si="4"/>
        <v>#N/A</v>
      </c>
    </row>
    <row r="63" spans="7:9" x14ac:dyDescent="0.25">
      <c r="G63">
        <v>53</v>
      </c>
      <c r="H63" t="e">
        <f>IF(Normalverteilung!E61="#NV","",Normalverteilung!E61)</f>
        <v>#N/A</v>
      </c>
      <c r="I63" t="e">
        <f t="shared" si="4"/>
        <v>#N/A</v>
      </c>
    </row>
    <row r="64" spans="7:9" x14ac:dyDescent="0.25">
      <c r="G64">
        <v>54</v>
      </c>
      <c r="H64" t="e">
        <f>IF(Normalverteilung!E62="#NV","",Normalverteilung!E62)</f>
        <v>#N/A</v>
      </c>
      <c r="I64" t="e">
        <f t="shared" si="4"/>
        <v>#N/A</v>
      </c>
    </row>
    <row r="65" spans="7:9" x14ac:dyDescent="0.25">
      <c r="G65">
        <v>55</v>
      </c>
      <c r="H65" t="e">
        <f>IF(Normalverteilung!E63="#NV","",Normalverteilung!E63)</f>
        <v>#N/A</v>
      </c>
      <c r="I65" t="e">
        <f t="shared" si="4"/>
        <v>#N/A</v>
      </c>
    </row>
    <row r="66" spans="7:9" x14ac:dyDescent="0.25">
      <c r="G66">
        <v>56</v>
      </c>
      <c r="H66" t="e">
        <f>IF(Normalverteilung!E64="#NV","",Normalverteilung!E64)</f>
        <v>#N/A</v>
      </c>
      <c r="I66" t="e">
        <f t="shared" si="4"/>
        <v>#N/A</v>
      </c>
    </row>
    <row r="67" spans="7:9" x14ac:dyDescent="0.25">
      <c r="G67">
        <v>57</v>
      </c>
      <c r="H67" t="e">
        <f>IF(Normalverteilung!E65="#NV","",Normalverteilung!E65)</f>
        <v>#N/A</v>
      </c>
      <c r="I67" t="e">
        <f t="shared" si="4"/>
        <v>#N/A</v>
      </c>
    </row>
    <row r="68" spans="7:9" x14ac:dyDescent="0.25">
      <c r="G68">
        <v>58</v>
      </c>
      <c r="H68" t="e">
        <f>IF(Normalverteilung!E66="#NV","",Normalverteilung!E66)</f>
        <v>#N/A</v>
      </c>
      <c r="I68" t="e">
        <f t="shared" si="4"/>
        <v>#N/A</v>
      </c>
    </row>
    <row r="69" spans="7:9" x14ac:dyDescent="0.25">
      <c r="G69">
        <v>59</v>
      </c>
      <c r="H69" t="e">
        <f>IF(Normalverteilung!E67="#NV","",Normalverteilung!E67)</f>
        <v>#N/A</v>
      </c>
      <c r="I69" t="e">
        <f t="shared" si="4"/>
        <v>#N/A</v>
      </c>
    </row>
    <row r="70" spans="7:9" x14ac:dyDescent="0.25">
      <c r="G70">
        <v>60</v>
      </c>
      <c r="H70" t="e">
        <f>IF(Normalverteilung!E68="#NV","",Normalverteilung!E68)</f>
        <v>#N/A</v>
      </c>
      <c r="I70" t="e">
        <f t="shared" si="4"/>
        <v>#N/A</v>
      </c>
    </row>
    <row r="71" spans="7:9" x14ac:dyDescent="0.25">
      <c r="G71">
        <v>61</v>
      </c>
      <c r="H71" t="e">
        <f>IF(Normalverteilung!E69="#NV","",Normalverteilung!E69)</f>
        <v>#N/A</v>
      </c>
      <c r="I71" t="e">
        <f t="shared" si="4"/>
        <v>#N/A</v>
      </c>
    </row>
    <row r="72" spans="7:9" x14ac:dyDescent="0.25">
      <c r="G72">
        <v>62</v>
      </c>
      <c r="H72" t="e">
        <f>IF(Normalverteilung!E70="#NV","",Normalverteilung!E70)</f>
        <v>#N/A</v>
      </c>
      <c r="I72" t="e">
        <f t="shared" si="4"/>
        <v>#N/A</v>
      </c>
    </row>
    <row r="73" spans="7:9" x14ac:dyDescent="0.25">
      <c r="G73">
        <v>63</v>
      </c>
      <c r="H73" t="e">
        <f>IF(Normalverteilung!E71="#NV","",Normalverteilung!E71)</f>
        <v>#N/A</v>
      </c>
      <c r="I73" t="e">
        <f t="shared" si="4"/>
        <v>#N/A</v>
      </c>
    </row>
    <row r="74" spans="7:9" x14ac:dyDescent="0.25">
      <c r="G74">
        <v>64</v>
      </c>
      <c r="H74" t="e">
        <f>IF(Normalverteilung!E72="#NV","",Normalverteilung!E72)</f>
        <v>#N/A</v>
      </c>
      <c r="I74" t="e">
        <f t="shared" si="4"/>
        <v>#N/A</v>
      </c>
    </row>
    <row r="75" spans="7:9" x14ac:dyDescent="0.25">
      <c r="G75">
        <v>65</v>
      </c>
      <c r="H75" t="e">
        <f>IF(Normalverteilung!E73="#NV","",Normalverteilung!E73)</f>
        <v>#N/A</v>
      </c>
      <c r="I75" t="e">
        <f t="shared" si="4"/>
        <v>#N/A</v>
      </c>
    </row>
    <row r="76" spans="7:9" x14ac:dyDescent="0.25">
      <c r="G76">
        <v>66</v>
      </c>
      <c r="H76" t="e">
        <f>IF(Normalverteilung!E74="#NV","",Normalverteilung!E74)</f>
        <v>#N/A</v>
      </c>
      <c r="I76" t="e">
        <f t="shared" ref="I76:I139" si="7">_xlfn.NORM.DIST(H76,$B$2,$B$3,FALSE)*$B$1</f>
        <v>#N/A</v>
      </c>
    </row>
    <row r="77" spans="7:9" x14ac:dyDescent="0.25">
      <c r="G77">
        <v>67</v>
      </c>
      <c r="H77" t="e">
        <f>IF(Normalverteilung!E75="#NV","",Normalverteilung!E75)</f>
        <v>#N/A</v>
      </c>
      <c r="I77" t="e">
        <f t="shared" si="7"/>
        <v>#N/A</v>
      </c>
    </row>
    <row r="78" spans="7:9" x14ac:dyDescent="0.25">
      <c r="G78">
        <v>68</v>
      </c>
      <c r="H78" t="e">
        <f>IF(Normalverteilung!E76="#NV","",Normalverteilung!E76)</f>
        <v>#N/A</v>
      </c>
      <c r="I78" t="e">
        <f t="shared" si="7"/>
        <v>#N/A</v>
      </c>
    </row>
    <row r="79" spans="7:9" x14ac:dyDescent="0.25">
      <c r="G79">
        <v>69</v>
      </c>
      <c r="H79" t="e">
        <f>IF(Normalverteilung!E77="#NV","",Normalverteilung!E77)</f>
        <v>#N/A</v>
      </c>
      <c r="I79" t="e">
        <f t="shared" si="7"/>
        <v>#N/A</v>
      </c>
    </row>
    <row r="80" spans="7:9" x14ac:dyDescent="0.25">
      <c r="G80">
        <v>70</v>
      </c>
      <c r="H80" t="e">
        <f>IF(Normalverteilung!E78="#NV","",Normalverteilung!E78)</f>
        <v>#N/A</v>
      </c>
      <c r="I80" t="e">
        <f t="shared" si="7"/>
        <v>#N/A</v>
      </c>
    </row>
    <row r="81" spans="7:9" x14ac:dyDescent="0.25">
      <c r="G81">
        <v>71</v>
      </c>
      <c r="H81" t="e">
        <f>IF(Normalverteilung!E79="#NV","",Normalverteilung!E79)</f>
        <v>#N/A</v>
      </c>
      <c r="I81" t="e">
        <f t="shared" si="7"/>
        <v>#N/A</v>
      </c>
    </row>
    <row r="82" spans="7:9" x14ac:dyDescent="0.25">
      <c r="G82">
        <v>72</v>
      </c>
      <c r="H82" t="e">
        <f>IF(Normalverteilung!E80="#NV","",Normalverteilung!E80)</f>
        <v>#N/A</v>
      </c>
      <c r="I82" t="e">
        <f t="shared" si="7"/>
        <v>#N/A</v>
      </c>
    </row>
    <row r="83" spans="7:9" x14ac:dyDescent="0.25">
      <c r="G83">
        <v>73</v>
      </c>
      <c r="H83" t="e">
        <f>IF(Normalverteilung!E81="#NV","",Normalverteilung!E81)</f>
        <v>#N/A</v>
      </c>
      <c r="I83" t="e">
        <f t="shared" si="7"/>
        <v>#N/A</v>
      </c>
    </row>
    <row r="84" spans="7:9" x14ac:dyDescent="0.25">
      <c r="G84">
        <v>74</v>
      </c>
      <c r="H84" t="e">
        <f>IF(Normalverteilung!E82="#NV","",Normalverteilung!E82)</f>
        <v>#N/A</v>
      </c>
      <c r="I84" t="e">
        <f t="shared" si="7"/>
        <v>#N/A</v>
      </c>
    </row>
    <row r="85" spans="7:9" x14ac:dyDescent="0.25">
      <c r="G85">
        <v>75</v>
      </c>
      <c r="H85" t="e">
        <f>IF(Normalverteilung!E83="#NV","",Normalverteilung!E83)</f>
        <v>#N/A</v>
      </c>
      <c r="I85" t="e">
        <f t="shared" si="7"/>
        <v>#N/A</v>
      </c>
    </row>
    <row r="86" spans="7:9" x14ac:dyDescent="0.25">
      <c r="G86">
        <v>76</v>
      </c>
      <c r="H86" t="e">
        <f>IF(Normalverteilung!E84="#NV","",Normalverteilung!E84)</f>
        <v>#N/A</v>
      </c>
      <c r="I86" t="e">
        <f t="shared" si="7"/>
        <v>#N/A</v>
      </c>
    </row>
    <row r="87" spans="7:9" x14ac:dyDescent="0.25">
      <c r="G87">
        <v>77</v>
      </c>
      <c r="H87" t="e">
        <f>IF(Normalverteilung!E85="#NV","",Normalverteilung!E85)</f>
        <v>#N/A</v>
      </c>
      <c r="I87" t="e">
        <f t="shared" si="7"/>
        <v>#N/A</v>
      </c>
    </row>
    <row r="88" spans="7:9" x14ac:dyDescent="0.25">
      <c r="G88">
        <v>78</v>
      </c>
      <c r="H88" t="e">
        <f>IF(Normalverteilung!E86="#NV","",Normalverteilung!E86)</f>
        <v>#N/A</v>
      </c>
      <c r="I88" t="e">
        <f t="shared" si="7"/>
        <v>#N/A</v>
      </c>
    </row>
    <row r="89" spans="7:9" x14ac:dyDescent="0.25">
      <c r="G89">
        <v>79</v>
      </c>
      <c r="H89" t="e">
        <f>IF(Normalverteilung!E87="#NV","",Normalverteilung!E87)</f>
        <v>#N/A</v>
      </c>
      <c r="I89" t="e">
        <f t="shared" si="7"/>
        <v>#N/A</v>
      </c>
    </row>
    <row r="90" spans="7:9" x14ac:dyDescent="0.25">
      <c r="G90">
        <v>80</v>
      </c>
      <c r="H90" t="e">
        <f>IF(Normalverteilung!E88="#NV","",Normalverteilung!E88)</f>
        <v>#N/A</v>
      </c>
      <c r="I90" t="e">
        <f t="shared" si="7"/>
        <v>#N/A</v>
      </c>
    </row>
    <row r="91" spans="7:9" x14ac:dyDescent="0.25">
      <c r="G91">
        <v>81</v>
      </c>
      <c r="H91" t="e">
        <f>IF(Normalverteilung!E89="#NV","",Normalverteilung!E89)</f>
        <v>#N/A</v>
      </c>
      <c r="I91" t="e">
        <f t="shared" si="7"/>
        <v>#N/A</v>
      </c>
    </row>
    <row r="92" spans="7:9" x14ac:dyDescent="0.25">
      <c r="G92">
        <v>82</v>
      </c>
      <c r="H92" t="e">
        <f>IF(Normalverteilung!E90="#NV","",Normalverteilung!E90)</f>
        <v>#N/A</v>
      </c>
      <c r="I92" t="e">
        <f t="shared" si="7"/>
        <v>#N/A</v>
      </c>
    </row>
    <row r="93" spans="7:9" x14ac:dyDescent="0.25">
      <c r="G93">
        <v>83</v>
      </c>
      <c r="H93" t="e">
        <f>IF(Normalverteilung!E91="#NV","",Normalverteilung!E91)</f>
        <v>#N/A</v>
      </c>
      <c r="I93" t="e">
        <f t="shared" si="7"/>
        <v>#N/A</v>
      </c>
    </row>
    <row r="94" spans="7:9" x14ac:dyDescent="0.25">
      <c r="G94">
        <v>84</v>
      </c>
      <c r="H94" t="e">
        <f>IF(Normalverteilung!E92="#NV","",Normalverteilung!E92)</f>
        <v>#N/A</v>
      </c>
      <c r="I94" t="e">
        <f t="shared" si="7"/>
        <v>#N/A</v>
      </c>
    </row>
    <row r="95" spans="7:9" x14ac:dyDescent="0.25">
      <c r="G95">
        <v>85</v>
      </c>
      <c r="H95" t="e">
        <f>IF(Normalverteilung!E93="#NV","",Normalverteilung!E93)</f>
        <v>#N/A</v>
      </c>
      <c r="I95" t="e">
        <f t="shared" si="7"/>
        <v>#N/A</v>
      </c>
    </row>
    <row r="96" spans="7:9" x14ac:dyDescent="0.25">
      <c r="G96">
        <v>86</v>
      </c>
      <c r="H96" t="e">
        <f>IF(Normalverteilung!E94="#NV","",Normalverteilung!E94)</f>
        <v>#N/A</v>
      </c>
      <c r="I96" t="e">
        <f t="shared" si="7"/>
        <v>#N/A</v>
      </c>
    </row>
    <row r="97" spans="7:9" x14ac:dyDescent="0.25">
      <c r="G97">
        <v>87</v>
      </c>
      <c r="H97" t="e">
        <f>IF(Normalverteilung!E95="#NV","",Normalverteilung!E95)</f>
        <v>#N/A</v>
      </c>
      <c r="I97" t="e">
        <f t="shared" si="7"/>
        <v>#N/A</v>
      </c>
    </row>
    <row r="98" spans="7:9" x14ac:dyDescent="0.25">
      <c r="G98">
        <v>88</v>
      </c>
      <c r="H98" t="e">
        <f>IF(Normalverteilung!E96="#NV","",Normalverteilung!E96)</f>
        <v>#N/A</v>
      </c>
      <c r="I98" t="e">
        <f t="shared" si="7"/>
        <v>#N/A</v>
      </c>
    </row>
    <row r="99" spans="7:9" x14ac:dyDescent="0.25">
      <c r="G99">
        <v>89</v>
      </c>
      <c r="H99" t="e">
        <f>IF(Normalverteilung!E97="#NV","",Normalverteilung!E97)</f>
        <v>#N/A</v>
      </c>
      <c r="I99" t="e">
        <f t="shared" si="7"/>
        <v>#N/A</v>
      </c>
    </row>
    <row r="100" spans="7:9" x14ac:dyDescent="0.25">
      <c r="G100">
        <v>90</v>
      </c>
      <c r="H100" t="e">
        <f>IF(Normalverteilung!E98="#NV","",Normalverteilung!E98)</f>
        <v>#N/A</v>
      </c>
      <c r="I100" t="e">
        <f t="shared" si="7"/>
        <v>#N/A</v>
      </c>
    </row>
    <row r="101" spans="7:9" x14ac:dyDescent="0.25">
      <c r="G101">
        <v>91</v>
      </c>
      <c r="H101" t="e">
        <f>IF(Normalverteilung!E99="#NV","",Normalverteilung!E99)</f>
        <v>#N/A</v>
      </c>
      <c r="I101" t="e">
        <f t="shared" si="7"/>
        <v>#N/A</v>
      </c>
    </row>
    <row r="102" spans="7:9" x14ac:dyDescent="0.25">
      <c r="G102">
        <v>92</v>
      </c>
      <c r="H102" t="e">
        <f>IF(Normalverteilung!E100="#NV","",Normalverteilung!E100)</f>
        <v>#N/A</v>
      </c>
      <c r="I102" t="e">
        <f t="shared" si="7"/>
        <v>#N/A</v>
      </c>
    </row>
    <row r="103" spans="7:9" x14ac:dyDescent="0.25">
      <c r="G103">
        <v>93</v>
      </c>
      <c r="H103" t="e">
        <f>IF(Normalverteilung!E101="#NV","",Normalverteilung!E101)</f>
        <v>#N/A</v>
      </c>
      <c r="I103" t="e">
        <f t="shared" si="7"/>
        <v>#N/A</v>
      </c>
    </row>
    <row r="104" spans="7:9" x14ac:dyDescent="0.25">
      <c r="G104">
        <v>94</v>
      </c>
      <c r="H104" t="e">
        <f>IF(Normalverteilung!E102="#NV","",Normalverteilung!E102)</f>
        <v>#N/A</v>
      </c>
      <c r="I104" t="e">
        <f t="shared" si="7"/>
        <v>#N/A</v>
      </c>
    </row>
    <row r="105" spans="7:9" x14ac:dyDescent="0.25">
      <c r="G105">
        <v>95</v>
      </c>
      <c r="H105" t="e">
        <f>IF(Normalverteilung!E103="#NV","",Normalverteilung!E103)</f>
        <v>#N/A</v>
      </c>
      <c r="I105" t="e">
        <f t="shared" si="7"/>
        <v>#N/A</v>
      </c>
    </row>
    <row r="106" spans="7:9" x14ac:dyDescent="0.25">
      <c r="G106">
        <v>96</v>
      </c>
      <c r="H106" t="e">
        <f>IF(Normalverteilung!E104="#NV","",Normalverteilung!E104)</f>
        <v>#N/A</v>
      </c>
      <c r="I106" t="e">
        <f t="shared" si="7"/>
        <v>#N/A</v>
      </c>
    </row>
    <row r="107" spans="7:9" x14ac:dyDescent="0.25">
      <c r="G107">
        <v>97</v>
      </c>
      <c r="H107" t="e">
        <f>IF(Normalverteilung!E105="#NV","",Normalverteilung!E105)</f>
        <v>#N/A</v>
      </c>
      <c r="I107" t="e">
        <f t="shared" si="7"/>
        <v>#N/A</v>
      </c>
    </row>
    <row r="108" spans="7:9" x14ac:dyDescent="0.25">
      <c r="G108">
        <v>98</v>
      </c>
      <c r="H108" t="e">
        <f>IF(Normalverteilung!E106="#NV","",Normalverteilung!E106)</f>
        <v>#N/A</v>
      </c>
      <c r="I108" t="e">
        <f t="shared" si="7"/>
        <v>#N/A</v>
      </c>
    </row>
    <row r="109" spans="7:9" x14ac:dyDescent="0.25">
      <c r="G109">
        <v>99</v>
      </c>
      <c r="H109" t="e">
        <f>IF(Normalverteilung!E107="#NV","",Normalverteilung!E107)</f>
        <v>#N/A</v>
      </c>
      <c r="I109" t="e">
        <f t="shared" si="7"/>
        <v>#N/A</v>
      </c>
    </row>
    <row r="110" spans="7:9" x14ac:dyDescent="0.25">
      <c r="G110">
        <v>100</v>
      </c>
      <c r="H110" t="e">
        <f>IF(Normalverteilung!E108="#NV","",Normalverteilung!E108)</f>
        <v>#N/A</v>
      </c>
      <c r="I110" t="e">
        <f t="shared" si="7"/>
        <v>#N/A</v>
      </c>
    </row>
    <row r="111" spans="7:9" x14ac:dyDescent="0.25">
      <c r="G111">
        <v>101</v>
      </c>
      <c r="H111" t="e">
        <f>IF(Normalverteilung!E109="#NV","",Normalverteilung!E109)</f>
        <v>#N/A</v>
      </c>
      <c r="I111" t="e">
        <f t="shared" si="7"/>
        <v>#N/A</v>
      </c>
    </row>
    <row r="112" spans="7:9" x14ac:dyDescent="0.25">
      <c r="G112">
        <v>102</v>
      </c>
      <c r="H112" t="e">
        <f>IF(Normalverteilung!E110="#NV","",Normalverteilung!E110)</f>
        <v>#N/A</v>
      </c>
      <c r="I112" t="e">
        <f t="shared" si="7"/>
        <v>#N/A</v>
      </c>
    </row>
    <row r="113" spans="7:9" x14ac:dyDescent="0.25">
      <c r="G113">
        <v>103</v>
      </c>
      <c r="H113" t="e">
        <f>IF(Normalverteilung!E111="#NV","",Normalverteilung!E111)</f>
        <v>#N/A</v>
      </c>
      <c r="I113" t="e">
        <f t="shared" si="7"/>
        <v>#N/A</v>
      </c>
    </row>
    <row r="114" spans="7:9" x14ac:dyDescent="0.25">
      <c r="G114">
        <v>104</v>
      </c>
      <c r="H114" t="e">
        <f>IF(Normalverteilung!E112="#NV","",Normalverteilung!E112)</f>
        <v>#N/A</v>
      </c>
      <c r="I114" t="e">
        <f t="shared" si="7"/>
        <v>#N/A</v>
      </c>
    </row>
    <row r="115" spans="7:9" x14ac:dyDescent="0.25">
      <c r="G115">
        <v>105</v>
      </c>
      <c r="H115" t="e">
        <f>IF(Normalverteilung!E113="#NV","",Normalverteilung!E113)</f>
        <v>#N/A</v>
      </c>
      <c r="I115" t="e">
        <f t="shared" si="7"/>
        <v>#N/A</v>
      </c>
    </row>
    <row r="116" spans="7:9" x14ac:dyDescent="0.25">
      <c r="G116">
        <v>106</v>
      </c>
      <c r="H116" t="e">
        <f>IF(Normalverteilung!E114="#NV","",Normalverteilung!E114)</f>
        <v>#N/A</v>
      </c>
      <c r="I116" t="e">
        <f t="shared" si="7"/>
        <v>#N/A</v>
      </c>
    </row>
    <row r="117" spans="7:9" x14ac:dyDescent="0.25">
      <c r="G117">
        <v>107</v>
      </c>
      <c r="H117" t="e">
        <f>IF(Normalverteilung!E115="#NV","",Normalverteilung!E115)</f>
        <v>#N/A</v>
      </c>
      <c r="I117" t="e">
        <f t="shared" si="7"/>
        <v>#N/A</v>
      </c>
    </row>
    <row r="118" spans="7:9" x14ac:dyDescent="0.25">
      <c r="G118">
        <v>108</v>
      </c>
      <c r="H118" t="e">
        <f>IF(Normalverteilung!E116="#NV","",Normalverteilung!E116)</f>
        <v>#N/A</v>
      </c>
      <c r="I118" t="e">
        <f t="shared" si="7"/>
        <v>#N/A</v>
      </c>
    </row>
    <row r="119" spans="7:9" x14ac:dyDescent="0.25">
      <c r="G119">
        <v>109</v>
      </c>
      <c r="H119" t="e">
        <f>IF(Normalverteilung!E117="#NV","",Normalverteilung!E117)</f>
        <v>#N/A</v>
      </c>
      <c r="I119" t="e">
        <f t="shared" si="7"/>
        <v>#N/A</v>
      </c>
    </row>
    <row r="120" spans="7:9" x14ac:dyDescent="0.25">
      <c r="G120">
        <v>110</v>
      </c>
      <c r="H120" t="e">
        <f>IF(Normalverteilung!E118="#NV","",Normalverteilung!E118)</f>
        <v>#N/A</v>
      </c>
      <c r="I120" t="e">
        <f t="shared" si="7"/>
        <v>#N/A</v>
      </c>
    </row>
    <row r="121" spans="7:9" x14ac:dyDescent="0.25">
      <c r="G121">
        <v>111</v>
      </c>
      <c r="H121" t="e">
        <f>IF(Normalverteilung!E119="#NV","",Normalverteilung!E119)</f>
        <v>#N/A</v>
      </c>
      <c r="I121" t="e">
        <f t="shared" si="7"/>
        <v>#N/A</v>
      </c>
    </row>
    <row r="122" spans="7:9" x14ac:dyDescent="0.25">
      <c r="G122">
        <v>112</v>
      </c>
      <c r="H122" t="e">
        <f>IF(Normalverteilung!E120="#NV","",Normalverteilung!E120)</f>
        <v>#N/A</v>
      </c>
      <c r="I122" t="e">
        <f t="shared" si="7"/>
        <v>#N/A</v>
      </c>
    </row>
    <row r="123" spans="7:9" x14ac:dyDescent="0.25">
      <c r="G123">
        <v>113</v>
      </c>
      <c r="H123" t="e">
        <f>IF(Normalverteilung!E121="#NV","",Normalverteilung!E121)</f>
        <v>#N/A</v>
      </c>
      <c r="I123" t="e">
        <f t="shared" si="7"/>
        <v>#N/A</v>
      </c>
    </row>
    <row r="124" spans="7:9" x14ac:dyDescent="0.25">
      <c r="G124">
        <v>114</v>
      </c>
      <c r="H124" t="e">
        <f>IF(Normalverteilung!E122="#NV","",Normalverteilung!E122)</f>
        <v>#N/A</v>
      </c>
      <c r="I124" t="e">
        <f t="shared" si="7"/>
        <v>#N/A</v>
      </c>
    </row>
    <row r="125" spans="7:9" x14ac:dyDescent="0.25">
      <c r="G125">
        <v>115</v>
      </c>
      <c r="H125" t="e">
        <f>IF(Normalverteilung!E123="#NV","",Normalverteilung!E123)</f>
        <v>#N/A</v>
      </c>
      <c r="I125" t="e">
        <f t="shared" si="7"/>
        <v>#N/A</v>
      </c>
    </row>
    <row r="126" spans="7:9" x14ac:dyDescent="0.25">
      <c r="G126">
        <v>116</v>
      </c>
      <c r="H126" t="e">
        <f>IF(Normalverteilung!E124="#NV","",Normalverteilung!E124)</f>
        <v>#N/A</v>
      </c>
      <c r="I126" t="e">
        <f t="shared" si="7"/>
        <v>#N/A</v>
      </c>
    </row>
    <row r="127" spans="7:9" x14ac:dyDescent="0.25">
      <c r="G127">
        <v>117</v>
      </c>
      <c r="H127" t="e">
        <f>IF(Normalverteilung!E125="#NV","",Normalverteilung!E125)</f>
        <v>#N/A</v>
      </c>
      <c r="I127" t="e">
        <f t="shared" si="7"/>
        <v>#N/A</v>
      </c>
    </row>
    <row r="128" spans="7:9" x14ac:dyDescent="0.25">
      <c r="G128">
        <v>118</v>
      </c>
      <c r="H128" t="e">
        <f>IF(Normalverteilung!E126="#NV","",Normalverteilung!E126)</f>
        <v>#N/A</v>
      </c>
      <c r="I128" t="e">
        <f t="shared" si="7"/>
        <v>#N/A</v>
      </c>
    </row>
    <row r="129" spans="7:9" x14ac:dyDescent="0.25">
      <c r="G129">
        <v>119</v>
      </c>
      <c r="H129" t="e">
        <f>IF(Normalverteilung!E127="#NV","",Normalverteilung!E127)</f>
        <v>#N/A</v>
      </c>
      <c r="I129" t="e">
        <f t="shared" si="7"/>
        <v>#N/A</v>
      </c>
    </row>
    <row r="130" spans="7:9" x14ac:dyDescent="0.25">
      <c r="G130">
        <v>120</v>
      </c>
      <c r="H130" t="e">
        <f>IF(Normalverteilung!E128="#NV","",Normalverteilung!E128)</f>
        <v>#N/A</v>
      </c>
      <c r="I130" t="e">
        <f t="shared" si="7"/>
        <v>#N/A</v>
      </c>
    </row>
    <row r="131" spans="7:9" x14ac:dyDescent="0.25">
      <c r="G131">
        <v>121</v>
      </c>
      <c r="H131" t="e">
        <f>IF(Normalverteilung!E129="#NV","",Normalverteilung!E129)</f>
        <v>#N/A</v>
      </c>
      <c r="I131" t="e">
        <f t="shared" si="7"/>
        <v>#N/A</v>
      </c>
    </row>
    <row r="132" spans="7:9" x14ac:dyDescent="0.25">
      <c r="G132">
        <v>122</v>
      </c>
      <c r="H132" t="e">
        <f>IF(Normalverteilung!E130="#NV","",Normalverteilung!E130)</f>
        <v>#N/A</v>
      </c>
      <c r="I132" t="e">
        <f t="shared" si="7"/>
        <v>#N/A</v>
      </c>
    </row>
    <row r="133" spans="7:9" x14ac:dyDescent="0.25">
      <c r="G133">
        <v>123</v>
      </c>
      <c r="H133" t="e">
        <f>IF(Normalverteilung!E131="#NV","",Normalverteilung!E131)</f>
        <v>#N/A</v>
      </c>
      <c r="I133" t="e">
        <f t="shared" si="7"/>
        <v>#N/A</v>
      </c>
    </row>
    <row r="134" spans="7:9" x14ac:dyDescent="0.25">
      <c r="G134">
        <v>124</v>
      </c>
      <c r="H134" t="e">
        <f>IF(Normalverteilung!E132="#NV","",Normalverteilung!E132)</f>
        <v>#N/A</v>
      </c>
      <c r="I134" t="e">
        <f t="shared" si="7"/>
        <v>#N/A</v>
      </c>
    </row>
    <row r="135" spans="7:9" x14ac:dyDescent="0.25">
      <c r="G135">
        <v>125</v>
      </c>
      <c r="H135" t="e">
        <f>IF(Normalverteilung!E133="#NV","",Normalverteilung!E133)</f>
        <v>#N/A</v>
      </c>
      <c r="I135" t="e">
        <f t="shared" si="7"/>
        <v>#N/A</v>
      </c>
    </row>
    <row r="136" spans="7:9" x14ac:dyDescent="0.25">
      <c r="G136">
        <v>126</v>
      </c>
      <c r="H136" t="e">
        <f>IF(Normalverteilung!E134="#NV","",Normalverteilung!E134)</f>
        <v>#N/A</v>
      </c>
      <c r="I136" t="e">
        <f t="shared" si="7"/>
        <v>#N/A</v>
      </c>
    </row>
    <row r="137" spans="7:9" x14ac:dyDescent="0.25">
      <c r="G137">
        <v>127</v>
      </c>
      <c r="H137" t="e">
        <f>IF(Normalverteilung!E135="#NV","",Normalverteilung!E135)</f>
        <v>#N/A</v>
      </c>
      <c r="I137" t="e">
        <f t="shared" si="7"/>
        <v>#N/A</v>
      </c>
    </row>
    <row r="138" spans="7:9" x14ac:dyDescent="0.25">
      <c r="G138">
        <v>128</v>
      </c>
      <c r="H138" t="e">
        <f>IF(Normalverteilung!E136="#NV","",Normalverteilung!E136)</f>
        <v>#N/A</v>
      </c>
      <c r="I138" t="e">
        <f t="shared" si="7"/>
        <v>#N/A</v>
      </c>
    </row>
    <row r="139" spans="7:9" x14ac:dyDescent="0.25">
      <c r="G139">
        <v>129</v>
      </c>
      <c r="H139" t="e">
        <f>IF(Normalverteilung!E137="#NV","",Normalverteilung!E137)</f>
        <v>#N/A</v>
      </c>
      <c r="I139" t="e">
        <f t="shared" si="7"/>
        <v>#N/A</v>
      </c>
    </row>
    <row r="140" spans="7:9" x14ac:dyDescent="0.25">
      <c r="G140">
        <v>130</v>
      </c>
      <c r="H140" t="e">
        <f>IF(Normalverteilung!E138="#NV","",Normalverteilung!E138)</f>
        <v>#N/A</v>
      </c>
      <c r="I140" t="e">
        <f t="shared" ref="I140:I203" si="8">_xlfn.NORM.DIST(H140,$B$2,$B$3,FALSE)*$B$1</f>
        <v>#N/A</v>
      </c>
    </row>
    <row r="141" spans="7:9" x14ac:dyDescent="0.25">
      <c r="G141">
        <v>131</v>
      </c>
      <c r="H141" t="e">
        <f>IF(Normalverteilung!E139="#NV","",Normalverteilung!E139)</f>
        <v>#N/A</v>
      </c>
      <c r="I141" t="e">
        <f t="shared" si="8"/>
        <v>#N/A</v>
      </c>
    </row>
    <row r="142" spans="7:9" x14ac:dyDescent="0.25">
      <c r="G142">
        <v>132</v>
      </c>
      <c r="H142" t="e">
        <f>IF(Normalverteilung!E140="#NV","",Normalverteilung!E140)</f>
        <v>#N/A</v>
      </c>
      <c r="I142" t="e">
        <f t="shared" si="8"/>
        <v>#N/A</v>
      </c>
    </row>
    <row r="143" spans="7:9" x14ac:dyDescent="0.25">
      <c r="G143">
        <v>133</v>
      </c>
      <c r="H143" t="e">
        <f>IF(Normalverteilung!E141="#NV","",Normalverteilung!E141)</f>
        <v>#N/A</v>
      </c>
      <c r="I143" t="e">
        <f t="shared" si="8"/>
        <v>#N/A</v>
      </c>
    </row>
    <row r="144" spans="7:9" x14ac:dyDescent="0.25">
      <c r="G144">
        <v>134</v>
      </c>
      <c r="H144" t="e">
        <f>IF(Normalverteilung!E142="#NV","",Normalverteilung!E142)</f>
        <v>#N/A</v>
      </c>
      <c r="I144" t="e">
        <f t="shared" si="8"/>
        <v>#N/A</v>
      </c>
    </row>
    <row r="145" spans="7:9" x14ac:dyDescent="0.25">
      <c r="G145">
        <v>135</v>
      </c>
      <c r="H145" t="e">
        <f>IF(Normalverteilung!E143="#NV","",Normalverteilung!E143)</f>
        <v>#N/A</v>
      </c>
      <c r="I145" t="e">
        <f t="shared" si="8"/>
        <v>#N/A</v>
      </c>
    </row>
    <row r="146" spans="7:9" x14ac:dyDescent="0.25">
      <c r="G146">
        <v>136</v>
      </c>
      <c r="H146" t="e">
        <f>IF(Normalverteilung!E144="#NV","",Normalverteilung!E144)</f>
        <v>#N/A</v>
      </c>
      <c r="I146" t="e">
        <f t="shared" si="8"/>
        <v>#N/A</v>
      </c>
    </row>
    <row r="147" spans="7:9" x14ac:dyDescent="0.25">
      <c r="G147">
        <v>137</v>
      </c>
      <c r="H147" t="e">
        <f>IF(Normalverteilung!E145="#NV","",Normalverteilung!E145)</f>
        <v>#N/A</v>
      </c>
      <c r="I147" t="e">
        <f t="shared" si="8"/>
        <v>#N/A</v>
      </c>
    </row>
    <row r="148" spans="7:9" x14ac:dyDescent="0.25">
      <c r="G148">
        <v>138</v>
      </c>
      <c r="H148" t="e">
        <f>IF(Normalverteilung!E146="#NV","",Normalverteilung!E146)</f>
        <v>#N/A</v>
      </c>
      <c r="I148" t="e">
        <f t="shared" si="8"/>
        <v>#N/A</v>
      </c>
    </row>
    <row r="149" spans="7:9" x14ac:dyDescent="0.25">
      <c r="G149">
        <v>139</v>
      </c>
      <c r="H149" t="e">
        <f>IF(Normalverteilung!E147="#NV","",Normalverteilung!E147)</f>
        <v>#N/A</v>
      </c>
      <c r="I149" t="e">
        <f t="shared" si="8"/>
        <v>#N/A</v>
      </c>
    </row>
    <row r="150" spans="7:9" x14ac:dyDescent="0.25">
      <c r="G150">
        <v>140</v>
      </c>
      <c r="H150" t="e">
        <f>IF(Normalverteilung!E148="#NV","",Normalverteilung!E148)</f>
        <v>#N/A</v>
      </c>
      <c r="I150" t="e">
        <f t="shared" si="8"/>
        <v>#N/A</v>
      </c>
    </row>
    <row r="151" spans="7:9" x14ac:dyDescent="0.25">
      <c r="G151">
        <v>141</v>
      </c>
      <c r="H151" t="e">
        <f>IF(Normalverteilung!E149="#NV","",Normalverteilung!E149)</f>
        <v>#N/A</v>
      </c>
      <c r="I151" t="e">
        <f t="shared" si="8"/>
        <v>#N/A</v>
      </c>
    </row>
    <row r="152" spans="7:9" x14ac:dyDescent="0.25">
      <c r="G152">
        <v>142</v>
      </c>
      <c r="H152" t="e">
        <f>IF(Normalverteilung!E150="#NV","",Normalverteilung!E150)</f>
        <v>#N/A</v>
      </c>
      <c r="I152" t="e">
        <f t="shared" si="8"/>
        <v>#N/A</v>
      </c>
    </row>
    <row r="153" spans="7:9" x14ac:dyDescent="0.25">
      <c r="G153">
        <v>143</v>
      </c>
      <c r="H153" t="e">
        <f>IF(Normalverteilung!E151="#NV","",Normalverteilung!E151)</f>
        <v>#N/A</v>
      </c>
      <c r="I153" t="e">
        <f t="shared" si="8"/>
        <v>#N/A</v>
      </c>
    </row>
    <row r="154" spans="7:9" x14ac:dyDescent="0.25">
      <c r="G154">
        <v>144</v>
      </c>
      <c r="H154" t="e">
        <f>IF(Normalverteilung!E152="#NV","",Normalverteilung!E152)</f>
        <v>#N/A</v>
      </c>
      <c r="I154" t="e">
        <f t="shared" si="8"/>
        <v>#N/A</v>
      </c>
    </row>
    <row r="155" spans="7:9" x14ac:dyDescent="0.25">
      <c r="G155">
        <v>145</v>
      </c>
      <c r="H155" t="e">
        <f>IF(Normalverteilung!E153="#NV","",Normalverteilung!E153)</f>
        <v>#N/A</v>
      </c>
      <c r="I155" t="e">
        <f t="shared" si="8"/>
        <v>#N/A</v>
      </c>
    </row>
    <row r="156" spans="7:9" x14ac:dyDescent="0.25">
      <c r="G156">
        <v>146</v>
      </c>
      <c r="H156" t="e">
        <f>IF(Normalverteilung!E154="#NV","",Normalverteilung!E154)</f>
        <v>#N/A</v>
      </c>
      <c r="I156" t="e">
        <f t="shared" si="8"/>
        <v>#N/A</v>
      </c>
    </row>
    <row r="157" spans="7:9" x14ac:dyDescent="0.25">
      <c r="G157">
        <v>147</v>
      </c>
      <c r="H157" t="e">
        <f>IF(Normalverteilung!E155="#NV","",Normalverteilung!E155)</f>
        <v>#N/A</v>
      </c>
      <c r="I157" t="e">
        <f t="shared" si="8"/>
        <v>#N/A</v>
      </c>
    </row>
    <row r="158" spans="7:9" x14ac:dyDescent="0.25">
      <c r="G158">
        <v>148</v>
      </c>
      <c r="H158" t="e">
        <f>IF(Normalverteilung!E156="#NV","",Normalverteilung!E156)</f>
        <v>#N/A</v>
      </c>
      <c r="I158" t="e">
        <f t="shared" si="8"/>
        <v>#N/A</v>
      </c>
    </row>
    <row r="159" spans="7:9" x14ac:dyDescent="0.25">
      <c r="G159">
        <v>149</v>
      </c>
      <c r="H159" t="e">
        <f>IF(Normalverteilung!E157="#NV","",Normalverteilung!E157)</f>
        <v>#N/A</v>
      </c>
      <c r="I159" t="e">
        <f t="shared" si="8"/>
        <v>#N/A</v>
      </c>
    </row>
    <row r="160" spans="7:9" x14ac:dyDescent="0.25">
      <c r="G160">
        <v>150</v>
      </c>
      <c r="H160" t="e">
        <f>IF(Normalverteilung!E158="#NV","",Normalverteilung!E158)</f>
        <v>#N/A</v>
      </c>
      <c r="I160" t="e">
        <f t="shared" si="8"/>
        <v>#N/A</v>
      </c>
    </row>
    <row r="161" spans="7:9" x14ac:dyDescent="0.25">
      <c r="G161">
        <v>151</v>
      </c>
      <c r="H161" t="e">
        <f>IF(Normalverteilung!E159="#NV","",Normalverteilung!E159)</f>
        <v>#N/A</v>
      </c>
      <c r="I161" t="e">
        <f t="shared" si="8"/>
        <v>#N/A</v>
      </c>
    </row>
    <row r="162" spans="7:9" x14ac:dyDescent="0.25">
      <c r="G162">
        <v>152</v>
      </c>
      <c r="H162" t="e">
        <f>IF(Normalverteilung!E160="#NV","",Normalverteilung!E160)</f>
        <v>#N/A</v>
      </c>
      <c r="I162" t="e">
        <f t="shared" si="8"/>
        <v>#N/A</v>
      </c>
    </row>
    <row r="163" spans="7:9" x14ac:dyDescent="0.25">
      <c r="G163">
        <v>153</v>
      </c>
      <c r="H163" t="e">
        <f>IF(Normalverteilung!E161="#NV","",Normalverteilung!E161)</f>
        <v>#N/A</v>
      </c>
      <c r="I163" t="e">
        <f t="shared" si="8"/>
        <v>#N/A</v>
      </c>
    </row>
    <row r="164" spans="7:9" x14ac:dyDescent="0.25">
      <c r="G164">
        <v>154</v>
      </c>
      <c r="H164" t="e">
        <f>IF(Normalverteilung!E162="#NV","",Normalverteilung!E162)</f>
        <v>#N/A</v>
      </c>
      <c r="I164" t="e">
        <f t="shared" si="8"/>
        <v>#N/A</v>
      </c>
    </row>
    <row r="165" spans="7:9" x14ac:dyDescent="0.25">
      <c r="G165">
        <v>155</v>
      </c>
      <c r="H165" t="e">
        <f>IF(Normalverteilung!E163="#NV","",Normalverteilung!E163)</f>
        <v>#N/A</v>
      </c>
      <c r="I165" t="e">
        <f t="shared" si="8"/>
        <v>#N/A</v>
      </c>
    </row>
    <row r="166" spans="7:9" x14ac:dyDescent="0.25">
      <c r="G166">
        <v>156</v>
      </c>
      <c r="H166" t="e">
        <f>IF(Normalverteilung!E164="#NV","",Normalverteilung!E164)</f>
        <v>#N/A</v>
      </c>
      <c r="I166" t="e">
        <f t="shared" si="8"/>
        <v>#N/A</v>
      </c>
    </row>
    <row r="167" spans="7:9" x14ac:dyDescent="0.25">
      <c r="G167">
        <v>157</v>
      </c>
      <c r="H167" t="e">
        <f>IF(Normalverteilung!E165="#NV","",Normalverteilung!E165)</f>
        <v>#N/A</v>
      </c>
      <c r="I167" t="e">
        <f t="shared" si="8"/>
        <v>#N/A</v>
      </c>
    </row>
    <row r="168" spans="7:9" x14ac:dyDescent="0.25">
      <c r="G168">
        <v>158</v>
      </c>
      <c r="H168" t="e">
        <f>IF(Normalverteilung!E166="#NV","",Normalverteilung!E166)</f>
        <v>#N/A</v>
      </c>
      <c r="I168" t="e">
        <f t="shared" si="8"/>
        <v>#N/A</v>
      </c>
    </row>
    <row r="169" spans="7:9" x14ac:dyDescent="0.25">
      <c r="G169">
        <v>159</v>
      </c>
      <c r="H169" t="e">
        <f>IF(Normalverteilung!E167="#NV","",Normalverteilung!E167)</f>
        <v>#N/A</v>
      </c>
      <c r="I169" t="e">
        <f t="shared" si="8"/>
        <v>#N/A</v>
      </c>
    </row>
    <row r="170" spans="7:9" x14ac:dyDescent="0.25">
      <c r="G170">
        <v>160</v>
      </c>
      <c r="H170" t="e">
        <f>IF(Normalverteilung!E168="#NV","",Normalverteilung!E168)</f>
        <v>#N/A</v>
      </c>
      <c r="I170" t="e">
        <f t="shared" si="8"/>
        <v>#N/A</v>
      </c>
    </row>
    <row r="171" spans="7:9" x14ac:dyDescent="0.25">
      <c r="G171">
        <v>161</v>
      </c>
      <c r="H171" t="e">
        <f>IF(Normalverteilung!E169="#NV","",Normalverteilung!E169)</f>
        <v>#N/A</v>
      </c>
      <c r="I171" t="e">
        <f t="shared" si="8"/>
        <v>#N/A</v>
      </c>
    </row>
    <row r="172" spans="7:9" x14ac:dyDescent="0.25">
      <c r="G172">
        <v>162</v>
      </c>
      <c r="H172" t="e">
        <f>IF(Normalverteilung!E170="#NV","",Normalverteilung!E170)</f>
        <v>#N/A</v>
      </c>
      <c r="I172" t="e">
        <f t="shared" si="8"/>
        <v>#N/A</v>
      </c>
    </row>
    <row r="173" spans="7:9" x14ac:dyDescent="0.25">
      <c r="G173">
        <v>163</v>
      </c>
      <c r="H173" t="e">
        <f>IF(Normalverteilung!E171="#NV","",Normalverteilung!E171)</f>
        <v>#N/A</v>
      </c>
      <c r="I173" t="e">
        <f t="shared" si="8"/>
        <v>#N/A</v>
      </c>
    </row>
    <row r="174" spans="7:9" x14ac:dyDescent="0.25">
      <c r="G174">
        <v>164</v>
      </c>
      <c r="H174" t="e">
        <f>IF(Normalverteilung!E172="#NV","",Normalverteilung!E172)</f>
        <v>#N/A</v>
      </c>
      <c r="I174" t="e">
        <f t="shared" si="8"/>
        <v>#N/A</v>
      </c>
    </row>
    <row r="175" spans="7:9" x14ac:dyDescent="0.25">
      <c r="G175">
        <v>165</v>
      </c>
      <c r="H175" t="e">
        <f>IF(Normalverteilung!E173="#NV","",Normalverteilung!E173)</f>
        <v>#N/A</v>
      </c>
      <c r="I175" t="e">
        <f t="shared" si="8"/>
        <v>#N/A</v>
      </c>
    </row>
    <row r="176" spans="7:9" x14ac:dyDescent="0.25">
      <c r="G176">
        <v>166</v>
      </c>
      <c r="H176" t="e">
        <f>IF(Normalverteilung!E174="#NV","",Normalverteilung!E174)</f>
        <v>#N/A</v>
      </c>
      <c r="I176" t="e">
        <f t="shared" si="8"/>
        <v>#N/A</v>
      </c>
    </row>
    <row r="177" spans="7:9" x14ac:dyDescent="0.25">
      <c r="G177">
        <v>167</v>
      </c>
      <c r="H177" t="e">
        <f>IF(Normalverteilung!E175="#NV","",Normalverteilung!E175)</f>
        <v>#N/A</v>
      </c>
      <c r="I177" t="e">
        <f t="shared" si="8"/>
        <v>#N/A</v>
      </c>
    </row>
    <row r="178" spans="7:9" x14ac:dyDescent="0.25">
      <c r="G178">
        <v>168</v>
      </c>
      <c r="H178" t="e">
        <f>IF(Normalverteilung!E176="#NV","",Normalverteilung!E176)</f>
        <v>#N/A</v>
      </c>
      <c r="I178" t="e">
        <f t="shared" si="8"/>
        <v>#N/A</v>
      </c>
    </row>
    <row r="179" spans="7:9" x14ac:dyDescent="0.25">
      <c r="G179">
        <v>169</v>
      </c>
      <c r="H179" t="e">
        <f>IF(Normalverteilung!E177="#NV","",Normalverteilung!E177)</f>
        <v>#N/A</v>
      </c>
      <c r="I179" t="e">
        <f t="shared" si="8"/>
        <v>#N/A</v>
      </c>
    </row>
    <row r="180" spans="7:9" x14ac:dyDescent="0.25">
      <c r="G180">
        <v>170</v>
      </c>
      <c r="H180" t="e">
        <f>IF(Normalverteilung!E178="#NV","",Normalverteilung!E178)</f>
        <v>#N/A</v>
      </c>
      <c r="I180" t="e">
        <f t="shared" si="8"/>
        <v>#N/A</v>
      </c>
    </row>
    <row r="181" spans="7:9" x14ac:dyDescent="0.25">
      <c r="G181">
        <v>171</v>
      </c>
      <c r="H181" t="e">
        <f>IF(Normalverteilung!E179="#NV","",Normalverteilung!E179)</f>
        <v>#N/A</v>
      </c>
      <c r="I181" t="e">
        <f t="shared" si="8"/>
        <v>#N/A</v>
      </c>
    </row>
    <row r="182" spans="7:9" x14ac:dyDescent="0.25">
      <c r="G182">
        <v>172</v>
      </c>
      <c r="H182" t="e">
        <f>IF(Normalverteilung!E180="#NV","",Normalverteilung!E180)</f>
        <v>#N/A</v>
      </c>
      <c r="I182" t="e">
        <f t="shared" si="8"/>
        <v>#N/A</v>
      </c>
    </row>
    <row r="183" spans="7:9" x14ac:dyDescent="0.25">
      <c r="G183">
        <v>173</v>
      </c>
      <c r="H183" t="e">
        <f>IF(Normalverteilung!E181="#NV","",Normalverteilung!E181)</f>
        <v>#N/A</v>
      </c>
      <c r="I183" t="e">
        <f t="shared" si="8"/>
        <v>#N/A</v>
      </c>
    </row>
    <row r="184" spans="7:9" x14ac:dyDescent="0.25">
      <c r="G184">
        <v>174</v>
      </c>
      <c r="H184" t="e">
        <f>IF(Normalverteilung!E182="#NV","",Normalverteilung!E182)</f>
        <v>#N/A</v>
      </c>
      <c r="I184" t="e">
        <f t="shared" si="8"/>
        <v>#N/A</v>
      </c>
    </row>
    <row r="185" spans="7:9" x14ac:dyDescent="0.25">
      <c r="G185">
        <v>175</v>
      </c>
      <c r="H185" t="e">
        <f>IF(Normalverteilung!E183="#NV","",Normalverteilung!E183)</f>
        <v>#N/A</v>
      </c>
      <c r="I185" t="e">
        <f t="shared" si="8"/>
        <v>#N/A</v>
      </c>
    </row>
    <row r="186" spans="7:9" x14ac:dyDescent="0.25">
      <c r="G186">
        <v>176</v>
      </c>
      <c r="H186" t="e">
        <f>IF(Normalverteilung!E184="#NV","",Normalverteilung!E184)</f>
        <v>#N/A</v>
      </c>
      <c r="I186" t="e">
        <f t="shared" si="8"/>
        <v>#N/A</v>
      </c>
    </row>
    <row r="187" spans="7:9" x14ac:dyDescent="0.25">
      <c r="G187">
        <v>177</v>
      </c>
      <c r="H187" t="e">
        <f>IF(Normalverteilung!E185="#NV","",Normalverteilung!E185)</f>
        <v>#N/A</v>
      </c>
      <c r="I187" t="e">
        <f t="shared" si="8"/>
        <v>#N/A</v>
      </c>
    </row>
    <row r="188" spans="7:9" x14ac:dyDescent="0.25">
      <c r="G188">
        <v>178</v>
      </c>
      <c r="H188" t="e">
        <f>IF(Normalverteilung!E186="#NV","",Normalverteilung!E186)</f>
        <v>#N/A</v>
      </c>
      <c r="I188" t="e">
        <f t="shared" si="8"/>
        <v>#N/A</v>
      </c>
    </row>
    <row r="189" spans="7:9" x14ac:dyDescent="0.25">
      <c r="G189">
        <v>179</v>
      </c>
      <c r="H189" t="e">
        <f>IF(Normalverteilung!E187="#NV","",Normalverteilung!E187)</f>
        <v>#N/A</v>
      </c>
      <c r="I189" t="e">
        <f t="shared" si="8"/>
        <v>#N/A</v>
      </c>
    </row>
    <row r="190" spans="7:9" x14ac:dyDescent="0.25">
      <c r="G190">
        <v>180</v>
      </c>
      <c r="H190" t="e">
        <f>IF(Normalverteilung!E188="#NV","",Normalverteilung!E188)</f>
        <v>#N/A</v>
      </c>
      <c r="I190" t="e">
        <f t="shared" si="8"/>
        <v>#N/A</v>
      </c>
    </row>
    <row r="191" spans="7:9" x14ac:dyDescent="0.25">
      <c r="G191">
        <v>181</v>
      </c>
      <c r="H191" t="e">
        <f>IF(Normalverteilung!E189="#NV","",Normalverteilung!E189)</f>
        <v>#N/A</v>
      </c>
      <c r="I191" t="e">
        <f t="shared" si="8"/>
        <v>#N/A</v>
      </c>
    </row>
    <row r="192" spans="7:9" x14ac:dyDescent="0.25">
      <c r="G192">
        <v>182</v>
      </c>
      <c r="H192" t="e">
        <f>IF(Normalverteilung!E190="#NV","",Normalverteilung!E190)</f>
        <v>#N/A</v>
      </c>
      <c r="I192" t="e">
        <f t="shared" si="8"/>
        <v>#N/A</v>
      </c>
    </row>
    <row r="193" spans="7:9" x14ac:dyDescent="0.25">
      <c r="G193">
        <v>183</v>
      </c>
      <c r="H193" t="e">
        <f>IF(Normalverteilung!E191="#NV","",Normalverteilung!E191)</f>
        <v>#N/A</v>
      </c>
      <c r="I193" t="e">
        <f t="shared" si="8"/>
        <v>#N/A</v>
      </c>
    </row>
    <row r="194" spans="7:9" x14ac:dyDescent="0.25">
      <c r="G194">
        <v>184</v>
      </c>
      <c r="H194" t="e">
        <f>IF(Normalverteilung!E192="#NV","",Normalverteilung!E192)</f>
        <v>#N/A</v>
      </c>
      <c r="I194" t="e">
        <f t="shared" si="8"/>
        <v>#N/A</v>
      </c>
    </row>
    <row r="195" spans="7:9" x14ac:dyDescent="0.25">
      <c r="G195">
        <v>185</v>
      </c>
      <c r="H195" t="e">
        <f>IF(Normalverteilung!E193="#NV","",Normalverteilung!E193)</f>
        <v>#N/A</v>
      </c>
      <c r="I195" t="e">
        <f t="shared" si="8"/>
        <v>#N/A</v>
      </c>
    </row>
    <row r="196" spans="7:9" x14ac:dyDescent="0.25">
      <c r="G196">
        <v>186</v>
      </c>
      <c r="H196" t="e">
        <f>IF(Normalverteilung!E194="#NV","",Normalverteilung!E194)</f>
        <v>#N/A</v>
      </c>
      <c r="I196" t="e">
        <f t="shared" si="8"/>
        <v>#N/A</v>
      </c>
    </row>
    <row r="197" spans="7:9" x14ac:dyDescent="0.25">
      <c r="G197">
        <v>187</v>
      </c>
      <c r="H197" t="e">
        <f>IF(Normalverteilung!E195="#NV","",Normalverteilung!E195)</f>
        <v>#N/A</v>
      </c>
      <c r="I197" t="e">
        <f t="shared" si="8"/>
        <v>#N/A</v>
      </c>
    </row>
    <row r="198" spans="7:9" x14ac:dyDescent="0.25">
      <c r="G198">
        <v>188</v>
      </c>
      <c r="H198" t="e">
        <f>IF(Normalverteilung!E196="#NV","",Normalverteilung!E196)</f>
        <v>#N/A</v>
      </c>
      <c r="I198" t="e">
        <f t="shared" si="8"/>
        <v>#N/A</v>
      </c>
    </row>
    <row r="199" spans="7:9" x14ac:dyDescent="0.25">
      <c r="G199">
        <v>189</v>
      </c>
      <c r="H199" t="e">
        <f>IF(Normalverteilung!E197="#NV","",Normalverteilung!E197)</f>
        <v>#N/A</v>
      </c>
      <c r="I199" t="e">
        <f t="shared" si="8"/>
        <v>#N/A</v>
      </c>
    </row>
    <row r="200" spans="7:9" x14ac:dyDescent="0.25">
      <c r="G200">
        <v>190</v>
      </c>
      <c r="H200" t="e">
        <f>IF(Normalverteilung!E198="#NV","",Normalverteilung!E198)</f>
        <v>#N/A</v>
      </c>
      <c r="I200" t="e">
        <f t="shared" si="8"/>
        <v>#N/A</v>
      </c>
    </row>
    <row r="201" spans="7:9" x14ac:dyDescent="0.25">
      <c r="G201">
        <v>191</v>
      </c>
      <c r="H201" t="e">
        <f>IF(Normalverteilung!E199="#NV","",Normalverteilung!E199)</f>
        <v>#N/A</v>
      </c>
      <c r="I201" t="e">
        <f t="shared" si="8"/>
        <v>#N/A</v>
      </c>
    </row>
    <row r="202" spans="7:9" x14ac:dyDescent="0.25">
      <c r="G202">
        <v>192</v>
      </c>
      <c r="H202" t="e">
        <f>IF(Normalverteilung!E200="#NV","",Normalverteilung!E200)</f>
        <v>#N/A</v>
      </c>
      <c r="I202" t="e">
        <f t="shared" si="8"/>
        <v>#N/A</v>
      </c>
    </row>
    <row r="203" spans="7:9" x14ac:dyDescent="0.25">
      <c r="G203">
        <v>193</v>
      </c>
      <c r="H203" t="e">
        <f>IF(Normalverteilung!E201="#NV","",Normalverteilung!E201)</f>
        <v>#N/A</v>
      </c>
      <c r="I203" t="e">
        <f t="shared" si="8"/>
        <v>#N/A</v>
      </c>
    </row>
    <row r="204" spans="7:9" x14ac:dyDescent="0.25">
      <c r="G204">
        <v>194</v>
      </c>
      <c r="H204" t="e">
        <f>IF(Normalverteilung!E202="#NV","",Normalverteilung!E202)</f>
        <v>#N/A</v>
      </c>
      <c r="I204" t="e">
        <f t="shared" ref="I204:I226" si="9">_xlfn.NORM.DIST(H204,$B$2,$B$3,FALSE)*$B$1</f>
        <v>#N/A</v>
      </c>
    </row>
    <row r="205" spans="7:9" x14ac:dyDescent="0.25">
      <c r="G205">
        <v>195</v>
      </c>
      <c r="H205" t="e">
        <f>IF(Normalverteilung!E203="#NV","",Normalverteilung!E203)</f>
        <v>#N/A</v>
      </c>
      <c r="I205" t="e">
        <f t="shared" si="9"/>
        <v>#N/A</v>
      </c>
    </row>
    <row r="206" spans="7:9" x14ac:dyDescent="0.25">
      <c r="G206">
        <v>196</v>
      </c>
      <c r="H206" t="e">
        <f>IF(Normalverteilung!E204="#NV","",Normalverteilung!E204)</f>
        <v>#N/A</v>
      </c>
      <c r="I206" t="e">
        <f t="shared" si="9"/>
        <v>#N/A</v>
      </c>
    </row>
    <row r="207" spans="7:9" x14ac:dyDescent="0.25">
      <c r="G207">
        <v>197</v>
      </c>
      <c r="H207" t="e">
        <f>IF(Normalverteilung!E205="#NV","",Normalverteilung!E205)</f>
        <v>#N/A</v>
      </c>
      <c r="I207" t="e">
        <f t="shared" si="9"/>
        <v>#N/A</v>
      </c>
    </row>
    <row r="208" spans="7:9" x14ac:dyDescent="0.25">
      <c r="G208">
        <v>198</v>
      </c>
      <c r="H208" t="e">
        <f>IF(Normalverteilung!E206="#NV","",Normalverteilung!E206)</f>
        <v>#N/A</v>
      </c>
      <c r="I208" t="e">
        <f t="shared" si="9"/>
        <v>#N/A</v>
      </c>
    </row>
    <row r="209" spans="7:9" x14ac:dyDescent="0.25">
      <c r="G209">
        <v>199</v>
      </c>
      <c r="H209" t="e">
        <f>IF(Normalverteilung!E207="#NV","",Normalverteilung!E207)</f>
        <v>#N/A</v>
      </c>
      <c r="I209" t="e">
        <f t="shared" si="9"/>
        <v>#N/A</v>
      </c>
    </row>
    <row r="210" spans="7:9" x14ac:dyDescent="0.25">
      <c r="G210">
        <v>200</v>
      </c>
      <c r="H210" t="e">
        <f>IF(Normalverteilung!E208="#NV","",Normalverteilung!E208)</f>
        <v>#N/A</v>
      </c>
      <c r="I210" t="e">
        <f t="shared" si="9"/>
        <v>#N/A</v>
      </c>
    </row>
    <row r="211" spans="7:9" x14ac:dyDescent="0.25">
      <c r="G211">
        <v>201</v>
      </c>
      <c r="H211" t="e">
        <f>IF(Normalverteilung!E209="#NV","",Normalverteilung!E209)</f>
        <v>#N/A</v>
      </c>
      <c r="I211" t="e">
        <f t="shared" si="9"/>
        <v>#N/A</v>
      </c>
    </row>
    <row r="212" spans="7:9" x14ac:dyDescent="0.25">
      <c r="G212">
        <v>202</v>
      </c>
      <c r="H212" t="e">
        <f>IF(Normalverteilung!E210="#NV","",Normalverteilung!E210)</f>
        <v>#N/A</v>
      </c>
      <c r="I212" t="e">
        <f t="shared" si="9"/>
        <v>#N/A</v>
      </c>
    </row>
    <row r="213" spans="7:9" x14ac:dyDescent="0.25">
      <c r="G213">
        <v>203</v>
      </c>
      <c r="H213" t="e">
        <f>IF(Normalverteilung!E211="#NV","",Normalverteilung!E211)</f>
        <v>#N/A</v>
      </c>
      <c r="I213" t="e">
        <f t="shared" si="9"/>
        <v>#N/A</v>
      </c>
    </row>
    <row r="214" spans="7:9" x14ac:dyDescent="0.25">
      <c r="G214">
        <v>204</v>
      </c>
      <c r="H214" t="e">
        <f>IF(Normalverteilung!E212="#NV","",Normalverteilung!E212)</f>
        <v>#N/A</v>
      </c>
      <c r="I214" t="e">
        <f t="shared" si="9"/>
        <v>#N/A</v>
      </c>
    </row>
    <row r="215" spans="7:9" x14ac:dyDescent="0.25">
      <c r="G215">
        <v>205</v>
      </c>
      <c r="H215" t="e">
        <f>IF(Normalverteilung!E213="#NV","",Normalverteilung!E213)</f>
        <v>#N/A</v>
      </c>
      <c r="I215" t="e">
        <f t="shared" si="9"/>
        <v>#N/A</v>
      </c>
    </row>
    <row r="216" spans="7:9" x14ac:dyDescent="0.25">
      <c r="G216">
        <v>206</v>
      </c>
      <c r="H216" t="e">
        <f>IF(Normalverteilung!E214="#NV","",Normalverteilung!E214)</f>
        <v>#N/A</v>
      </c>
      <c r="I216" t="e">
        <f t="shared" si="9"/>
        <v>#N/A</v>
      </c>
    </row>
    <row r="217" spans="7:9" x14ac:dyDescent="0.25">
      <c r="G217">
        <v>207</v>
      </c>
      <c r="H217" t="e">
        <f>IF(Normalverteilung!E215="#NV","",Normalverteilung!E215)</f>
        <v>#N/A</v>
      </c>
      <c r="I217" t="e">
        <f t="shared" si="9"/>
        <v>#N/A</v>
      </c>
    </row>
    <row r="218" spans="7:9" x14ac:dyDescent="0.25">
      <c r="G218">
        <v>208</v>
      </c>
      <c r="H218" t="e">
        <f>IF(Normalverteilung!E216="#NV","",Normalverteilung!E216)</f>
        <v>#N/A</v>
      </c>
      <c r="I218" t="e">
        <f t="shared" si="9"/>
        <v>#N/A</v>
      </c>
    </row>
    <row r="219" spans="7:9" x14ac:dyDescent="0.25">
      <c r="G219">
        <v>209</v>
      </c>
      <c r="H219" t="e">
        <f>IF(Normalverteilung!E217="#NV","",Normalverteilung!E217)</f>
        <v>#N/A</v>
      </c>
      <c r="I219" t="e">
        <f t="shared" si="9"/>
        <v>#N/A</v>
      </c>
    </row>
    <row r="220" spans="7:9" x14ac:dyDescent="0.25">
      <c r="G220">
        <v>210</v>
      </c>
      <c r="H220" t="e">
        <f>IF(Normalverteilung!E218="#NV","",Normalverteilung!E218)</f>
        <v>#N/A</v>
      </c>
      <c r="I220" t="e">
        <f t="shared" si="9"/>
        <v>#N/A</v>
      </c>
    </row>
    <row r="221" spans="7:9" x14ac:dyDescent="0.25">
      <c r="G221">
        <v>211</v>
      </c>
      <c r="H221" t="e">
        <f>IF(Normalverteilung!E219="#NV","",Normalverteilung!E219)</f>
        <v>#N/A</v>
      </c>
      <c r="I221" t="e">
        <f t="shared" si="9"/>
        <v>#N/A</v>
      </c>
    </row>
    <row r="222" spans="7:9" x14ac:dyDescent="0.25">
      <c r="G222">
        <v>212</v>
      </c>
      <c r="H222" t="e">
        <f>IF(Normalverteilung!E220="#NV","",Normalverteilung!E220)</f>
        <v>#N/A</v>
      </c>
      <c r="I222" t="e">
        <f t="shared" si="9"/>
        <v>#N/A</v>
      </c>
    </row>
    <row r="223" spans="7:9" x14ac:dyDescent="0.25">
      <c r="G223">
        <v>213</v>
      </c>
      <c r="H223" t="e">
        <f>IF(Normalverteilung!E221="#NV","",Normalverteilung!E221)</f>
        <v>#N/A</v>
      </c>
      <c r="I223" t="e">
        <f t="shared" si="9"/>
        <v>#N/A</v>
      </c>
    </row>
    <row r="224" spans="7:9" x14ac:dyDescent="0.25">
      <c r="G224">
        <v>214</v>
      </c>
      <c r="H224" t="e">
        <f>IF(Normalverteilung!E222="#NV","",Normalverteilung!E222)</f>
        <v>#N/A</v>
      </c>
      <c r="I224" t="e">
        <f t="shared" si="9"/>
        <v>#N/A</v>
      </c>
    </row>
    <row r="225" spans="7:9" x14ac:dyDescent="0.25">
      <c r="G225">
        <v>215</v>
      </c>
      <c r="H225" t="e">
        <f>IF(Normalverteilung!E223="#NV","",Normalverteilung!E223)</f>
        <v>#N/A</v>
      </c>
      <c r="I225" t="e">
        <f t="shared" si="9"/>
        <v>#N/A</v>
      </c>
    </row>
    <row r="226" spans="7:9" x14ac:dyDescent="0.25">
      <c r="G226">
        <v>216</v>
      </c>
      <c r="H226" t="e">
        <f>IF(Normalverteilung!E224="#NV","",Normalverteilung!E224)</f>
        <v>#N/A</v>
      </c>
      <c r="I226" t="e">
        <f t="shared" si="9"/>
        <v>#N/A</v>
      </c>
    </row>
  </sheetData>
  <sheetProtection algorithmName="SHA-512" hashValue="8+y4vI7IL3ckABm/UURkZjMCdVDJGreJlABhDhCGDUZv+6cIqz8R0Z0oxz0ajbPOkjYlldDQ+py2GjQVc8rt7Q==" saltValue="5ihzF/Ba3SlcPDlLzrYcYg==" spinCount="100000" sheet="1" objects="1" scenarios="1"/>
  <autoFilter ref="A10:I226" xr:uid="{04C4E9F4-42A2-4E7F-A4D8-2A728D94CE36}">
    <filterColumn colId="1">
      <filters blank="1">
        <filter val="16,10"/>
        <filter val="16,64"/>
        <filter val="17,18"/>
        <filter val="17,72"/>
        <filter val="18,26"/>
        <filter val="18,80"/>
        <filter val="19,34"/>
        <filter val="19,88"/>
        <filter val="20,42"/>
        <filter val="20,96"/>
      </filters>
    </filterColumn>
  </autoFilter>
  <mergeCells count="1">
    <mergeCell ref="L10:Q10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6F67F3-4446-4726-AB0F-B20A6D87F258}">
  <sheetPr codeName="Tabelle3"/>
  <dimension ref="A2:V224"/>
  <sheetViews>
    <sheetView zoomScale="85" zoomScaleNormal="85" workbookViewId="0">
      <selection activeCell="O31" sqref="O31"/>
    </sheetView>
  </sheetViews>
  <sheetFormatPr baseColWidth="10" defaultRowHeight="15" x14ac:dyDescent="0.25"/>
  <cols>
    <col min="2" max="2" width="14.85546875" bestFit="1" customWidth="1"/>
  </cols>
  <sheetData>
    <row r="2" spans="1:22" x14ac:dyDescent="0.25">
      <c r="B2" s="118" t="s">
        <v>71</v>
      </c>
      <c r="C2" s="118"/>
      <c r="D2" s="13"/>
      <c r="E2" s="9">
        <f>Fähigkeitsnachweis!C27</f>
        <v>0</v>
      </c>
      <c r="F2" s="2"/>
      <c r="G2" s="1" t="s">
        <v>73</v>
      </c>
      <c r="H2" s="10" t="e">
        <f>IF((K4&gt;=0.6),EXP(1.2937-5.709*K4+0.0186*K4^ 2),0)</f>
        <v>#N/A</v>
      </c>
      <c r="J2" s="1" t="s">
        <v>77</v>
      </c>
      <c r="K2" s="11" t="e">
        <f>SUM(J9:J224)</f>
        <v>#N/A</v>
      </c>
    </row>
    <row r="3" spans="1:22" x14ac:dyDescent="0.25">
      <c r="B3" s="118" t="s">
        <v>46</v>
      </c>
      <c r="C3" s="118"/>
      <c r="D3" s="13"/>
      <c r="E3" s="9" t="str">
        <f>Fähigkeitsnachweis!C29</f>
        <v/>
      </c>
      <c r="F3" s="2"/>
      <c r="G3" s="1" t="s">
        <v>74</v>
      </c>
      <c r="H3" s="10" t="e">
        <f>IF(AND(K4&lt;0.6,K4&gt;=0.34),EXP(0.9177-4.279*K4-1.38*K4^2),0)</f>
        <v>#N/A</v>
      </c>
      <c r="J3" s="1" t="s">
        <v>78</v>
      </c>
      <c r="K3" s="10" t="e">
        <f>-K2/E2-E2</f>
        <v>#N/A</v>
      </c>
    </row>
    <row r="4" spans="1:22" x14ac:dyDescent="0.25">
      <c r="B4" s="118" t="s">
        <v>72</v>
      </c>
      <c r="C4" s="118"/>
      <c r="D4" s="13"/>
      <c r="E4" s="9" t="str">
        <f>Fähigkeitsnachweis!C31</f>
        <v/>
      </c>
      <c r="F4" s="2"/>
      <c r="G4" s="1" t="s">
        <v>75</v>
      </c>
      <c r="H4" s="10" t="e">
        <f>IF(AND(K4&lt;0.34,K4&gt;=0.2),1-EXP(-8.318+42.796*K4-59.938*K4^2),0)</f>
        <v>#N/A</v>
      </c>
      <c r="J4" s="1" t="s">
        <v>79</v>
      </c>
      <c r="K4" s="10" t="e">
        <f>K3*(1+0.75/E2+2.25/E2^2)</f>
        <v>#N/A</v>
      </c>
    </row>
    <row r="5" spans="1:22" x14ac:dyDescent="0.25">
      <c r="B5" s="118" t="s">
        <v>91</v>
      </c>
      <c r="C5" s="118"/>
      <c r="D5" s="13"/>
      <c r="E5" s="9" t="e">
        <f>MIN(C9:C224)</f>
        <v>#N/A</v>
      </c>
      <c r="G5" s="1" t="s">
        <v>76</v>
      </c>
      <c r="H5" s="10" t="e">
        <f>IF(K4&lt;0.2,1-EXP(-13.436+101.14*K4-223.73*K4^2),0)</f>
        <v>#N/A</v>
      </c>
      <c r="J5" s="1" t="s">
        <v>80</v>
      </c>
      <c r="K5" s="10" t="e">
        <f>MAX(H2:H5)</f>
        <v>#N/A</v>
      </c>
      <c r="R5" s="24"/>
    </row>
    <row r="6" spans="1:22" ht="15" customHeight="1" x14ac:dyDescent="0.25">
      <c r="B6" s="118" t="s">
        <v>62</v>
      </c>
      <c r="C6" s="118"/>
      <c r="D6" s="13"/>
      <c r="E6" s="9" t="e">
        <f>MAX(C9:C224)</f>
        <v>#N/A</v>
      </c>
      <c r="Q6" s="117" t="s">
        <v>116</v>
      </c>
      <c r="R6" s="117"/>
      <c r="S6" s="117"/>
      <c r="T6" s="117"/>
      <c r="U6" s="117"/>
      <c r="V6" s="117"/>
    </row>
    <row r="7" spans="1:22" x14ac:dyDescent="0.25">
      <c r="Q7" s="24" t="s">
        <v>115</v>
      </c>
      <c r="R7" s="24"/>
      <c r="S7" s="15" t="s">
        <v>109</v>
      </c>
      <c r="T7" s="15" t="s">
        <v>110</v>
      </c>
      <c r="U7" s="26" t="s">
        <v>112</v>
      </c>
      <c r="V7" s="26" t="s">
        <v>113</v>
      </c>
    </row>
    <row r="8" spans="1:22" x14ac:dyDescent="0.25">
      <c r="A8" s="1" t="s">
        <v>83</v>
      </c>
      <c r="B8" s="4" t="s">
        <v>106</v>
      </c>
      <c r="C8" s="4" t="s">
        <v>81</v>
      </c>
      <c r="D8" s="4" t="s">
        <v>105</v>
      </c>
      <c r="E8" s="4" t="s">
        <v>82</v>
      </c>
      <c r="F8" s="4" t="s">
        <v>83</v>
      </c>
      <c r="G8" s="4" t="s">
        <v>84</v>
      </c>
      <c r="H8" s="4" t="s">
        <v>85</v>
      </c>
      <c r="I8" s="4" t="s">
        <v>86</v>
      </c>
      <c r="J8" s="4" t="s">
        <v>77</v>
      </c>
      <c r="K8" s="4" t="s">
        <v>79</v>
      </c>
      <c r="N8" s="4" t="s">
        <v>87</v>
      </c>
      <c r="O8" s="4" t="s">
        <v>79</v>
      </c>
      <c r="Q8" t="s">
        <v>108</v>
      </c>
      <c r="R8" t="s">
        <v>107</v>
      </c>
      <c r="S8" t="s">
        <v>111</v>
      </c>
      <c r="T8" t="s">
        <v>108</v>
      </c>
      <c r="U8" t="s">
        <v>108</v>
      </c>
      <c r="V8" t="s">
        <v>108</v>
      </c>
    </row>
    <row r="9" spans="1:22" x14ac:dyDescent="0.25">
      <c r="A9" s="9">
        <v>1</v>
      </c>
      <c r="B9" s="9" t="str">
        <f t="shared" ref="B9:B72" si="0">_xlfn.IFNA(IF(C9="",#N/A,A9),"")</f>
        <v/>
      </c>
      <c r="C9" s="9" t="e">
        <f>IF(Messergebnisse!B2="",#N/A,Messergebnisse!B2)</f>
        <v>#N/A</v>
      </c>
      <c r="D9" s="9" t="e">
        <f>IF(C9="",#N/A,C9)</f>
        <v>#N/A</v>
      </c>
      <c r="E9" s="9" t="e">
        <f>IF(C9="",#N/A,SMALL(C$9:C$224,F9))</f>
        <v>#N/A</v>
      </c>
      <c r="F9" s="9" t="e">
        <f>IF(C9="","",1)</f>
        <v>#N/A</v>
      </c>
      <c r="G9" s="10" t="e">
        <f>IF(IF(C9="","",NORMSDIST((E9-$E$3)/$E$4))=1,0.999999999,IF(C9="","",NORMSDIST((E9-$E$3)/$E$4)))</f>
        <v>#N/A</v>
      </c>
      <c r="H9" s="10" t="e">
        <f>IF(C9="","",1-G9)</f>
        <v>#N/A</v>
      </c>
      <c r="I9" s="10" t="e">
        <f>IF(C9="","",SMALL(H$9:H$224,F9))</f>
        <v>#N/A</v>
      </c>
      <c r="J9" s="10" t="e">
        <f t="shared" ref="J9:J72" si="1">IF(C9="","",(2*F9-1)*(LN(I9)+LN(G9)))</f>
        <v>#N/A</v>
      </c>
      <c r="K9" s="10" t="e">
        <f>IF(C9="",#N/A,NORMSINV((F9-0.3)/($E$2+0.4)))</f>
        <v>#N/A</v>
      </c>
      <c r="N9" s="10" t="e">
        <f>O9*E4+E3</f>
        <v>#VALUE!</v>
      </c>
      <c r="O9" s="9">
        <v>-3</v>
      </c>
      <c r="Q9" s="25" t="str">
        <f>$E$3</f>
        <v/>
      </c>
      <c r="R9" s="25">
        <f>MIN($B$9:$B$224)</f>
        <v>0</v>
      </c>
      <c r="S9" s="25">
        <f>Fähigkeitsnachweis!$C$14</f>
        <v>0</v>
      </c>
      <c r="T9" s="25">
        <f>Fähigkeitsnachweis!$G$14</f>
        <v>0</v>
      </c>
      <c r="U9" s="25" t="e">
        <f>Fähigkeitsnachweis!$C$29-(3*Fähigkeitsnachweis!$C$31)</f>
        <v>#VALUE!</v>
      </c>
      <c r="V9" s="27" t="e">
        <f>Fähigkeitsnachweis!$C$29+(3*Fähigkeitsnachweis!$C$31)</f>
        <v>#VALUE!</v>
      </c>
    </row>
    <row r="10" spans="1:22" x14ac:dyDescent="0.25">
      <c r="A10" s="9">
        <v>2</v>
      </c>
      <c r="B10" s="9" t="str">
        <f t="shared" si="0"/>
        <v/>
      </c>
      <c r="C10" s="9" t="str">
        <f>IF(Messergebnisse!B3="","",Messergebnisse!B3)</f>
        <v/>
      </c>
      <c r="D10" s="9" t="e">
        <f t="shared" ref="D10:D73" si="2">IF(C10="",#N/A,C10)</f>
        <v>#N/A</v>
      </c>
      <c r="E10" s="9" t="e">
        <f t="shared" ref="E10:E73" si="3">IF(C10="",#N/A,SMALL(C$9:C$224,F10))</f>
        <v>#N/A</v>
      </c>
      <c r="F10" s="9" t="str">
        <f>IF(C10="","",F9+1)</f>
        <v/>
      </c>
      <c r="G10" s="10" t="str">
        <f t="shared" ref="G10:G73" si="4">IF(IF(C10="","",NORMSDIST((E10-$E$3)/$E$4))=1,0.999999999,IF(C10="","",NORMSDIST((E10-$E$3)/$E$4)))</f>
        <v/>
      </c>
      <c r="H10" s="10" t="str">
        <f t="shared" ref="H10:H73" si="5">IF(C10="","",1-G10)</f>
        <v/>
      </c>
      <c r="I10" s="10" t="str">
        <f t="shared" ref="I10:I73" si="6">IF(C10="","",SMALL(H$9:H$224,F10))</f>
        <v/>
      </c>
      <c r="J10" s="10" t="str">
        <f t="shared" si="1"/>
        <v/>
      </c>
      <c r="K10" s="10" t="e">
        <f t="shared" ref="K10:K73" si="7">IF(C10="",#N/A,NORMSINV((F10-0.3)/($E$2+0.4)))</f>
        <v>#N/A</v>
      </c>
      <c r="N10" s="10" t="str">
        <f>E3</f>
        <v/>
      </c>
      <c r="O10" s="9">
        <v>0</v>
      </c>
      <c r="Q10" s="25" t="str">
        <f>$E$3</f>
        <v/>
      </c>
      <c r="R10" s="25">
        <f>MAX($B$9:$B$224)</f>
        <v>0</v>
      </c>
      <c r="S10" s="25">
        <f>Fähigkeitsnachweis!$C$14</f>
        <v>0</v>
      </c>
      <c r="T10" s="25">
        <f>Fähigkeitsnachweis!$G$14</f>
        <v>0</v>
      </c>
      <c r="U10" s="25" t="e">
        <f>Fähigkeitsnachweis!$C$29-(3*Fähigkeitsnachweis!$C$31)</f>
        <v>#VALUE!</v>
      </c>
      <c r="V10" s="25" t="e">
        <f>Fähigkeitsnachweis!$C$29+(3*Fähigkeitsnachweis!$C$31)</f>
        <v>#VALUE!</v>
      </c>
    </row>
    <row r="11" spans="1:22" x14ac:dyDescent="0.25">
      <c r="A11" s="9">
        <v>3</v>
      </c>
      <c r="B11" s="9" t="str">
        <f t="shared" si="0"/>
        <v/>
      </c>
      <c r="C11" s="9" t="str">
        <f>IF(Messergebnisse!B4="","",Messergebnisse!B4)</f>
        <v/>
      </c>
      <c r="D11" s="9" t="e">
        <f t="shared" si="2"/>
        <v>#N/A</v>
      </c>
      <c r="E11" s="9" t="e">
        <f t="shared" si="3"/>
        <v>#N/A</v>
      </c>
      <c r="F11" s="9" t="str">
        <f t="shared" ref="F11:F74" si="8">IF(C11="","",F10+1)</f>
        <v/>
      </c>
      <c r="G11" s="10" t="str">
        <f t="shared" si="4"/>
        <v/>
      </c>
      <c r="H11" s="10" t="str">
        <f t="shared" si="5"/>
        <v/>
      </c>
      <c r="I11" s="10" t="str">
        <f t="shared" si="6"/>
        <v/>
      </c>
      <c r="J11" s="10" t="str">
        <f t="shared" si="1"/>
        <v/>
      </c>
      <c r="K11" s="10" t="e">
        <f t="shared" si="7"/>
        <v>#N/A</v>
      </c>
      <c r="N11" s="10" t="e">
        <f>O11*E4+E3</f>
        <v>#VALUE!</v>
      </c>
      <c r="O11" s="9">
        <v>3</v>
      </c>
    </row>
    <row r="12" spans="1:22" ht="15" customHeight="1" x14ac:dyDescent="0.25">
      <c r="A12" s="9">
        <v>4</v>
      </c>
      <c r="B12" s="9" t="str">
        <f t="shared" si="0"/>
        <v/>
      </c>
      <c r="C12" s="9" t="str">
        <f>IF(Messergebnisse!B5="","",Messergebnisse!B5)</f>
        <v/>
      </c>
      <c r="D12" s="9" t="e">
        <f t="shared" si="2"/>
        <v>#N/A</v>
      </c>
      <c r="E12" s="9" t="e">
        <f t="shared" si="3"/>
        <v>#N/A</v>
      </c>
      <c r="F12" s="9" t="str">
        <f t="shared" si="8"/>
        <v/>
      </c>
      <c r="G12" s="10" t="str">
        <f t="shared" si="4"/>
        <v/>
      </c>
      <c r="H12" s="10" t="str">
        <f t="shared" si="5"/>
        <v/>
      </c>
      <c r="I12" s="10" t="str">
        <f t="shared" si="6"/>
        <v/>
      </c>
      <c r="J12" s="10" t="str">
        <f t="shared" si="1"/>
        <v/>
      </c>
      <c r="K12" s="10" t="e">
        <f t="shared" si="7"/>
        <v>#N/A</v>
      </c>
    </row>
    <row r="13" spans="1:22" x14ac:dyDescent="0.25">
      <c r="A13" s="9">
        <v>5</v>
      </c>
      <c r="B13" s="9" t="str">
        <f t="shared" si="0"/>
        <v/>
      </c>
      <c r="C13" s="9" t="str">
        <f>IF(Messergebnisse!B6="","",Messergebnisse!B6)</f>
        <v/>
      </c>
      <c r="D13" s="9" t="e">
        <f t="shared" si="2"/>
        <v>#N/A</v>
      </c>
      <c r="E13" s="9" t="e">
        <f t="shared" si="3"/>
        <v>#N/A</v>
      </c>
      <c r="F13" s="9" t="str">
        <f t="shared" si="8"/>
        <v/>
      </c>
      <c r="G13" s="10" t="str">
        <f t="shared" si="4"/>
        <v/>
      </c>
      <c r="H13" s="10" t="str">
        <f t="shared" si="5"/>
        <v/>
      </c>
      <c r="I13" s="10" t="str">
        <f t="shared" si="6"/>
        <v/>
      </c>
      <c r="J13" s="10" t="str">
        <f t="shared" si="1"/>
        <v/>
      </c>
      <c r="K13" s="10" t="e">
        <f t="shared" si="7"/>
        <v>#N/A</v>
      </c>
    </row>
    <row r="14" spans="1:22" x14ac:dyDescent="0.25">
      <c r="A14" s="9">
        <v>6</v>
      </c>
      <c r="B14" s="9" t="str">
        <f t="shared" si="0"/>
        <v/>
      </c>
      <c r="C14" s="9" t="str">
        <f>IF(Messergebnisse!B7="","",Messergebnisse!B7)</f>
        <v/>
      </c>
      <c r="D14" s="9" t="e">
        <f t="shared" si="2"/>
        <v>#N/A</v>
      </c>
      <c r="E14" s="9" t="e">
        <f t="shared" si="3"/>
        <v>#N/A</v>
      </c>
      <c r="F14" s="9" t="str">
        <f t="shared" si="8"/>
        <v/>
      </c>
      <c r="G14" s="10" t="str">
        <f t="shared" si="4"/>
        <v/>
      </c>
      <c r="H14" s="10" t="str">
        <f t="shared" si="5"/>
        <v/>
      </c>
      <c r="I14" s="10" t="str">
        <f t="shared" si="6"/>
        <v/>
      </c>
      <c r="J14" s="10" t="str">
        <f t="shared" si="1"/>
        <v/>
      </c>
      <c r="K14" s="10" t="e">
        <f t="shared" si="7"/>
        <v>#N/A</v>
      </c>
    </row>
    <row r="15" spans="1:22" x14ac:dyDescent="0.25">
      <c r="A15" s="9">
        <v>7</v>
      </c>
      <c r="B15" s="9" t="str">
        <f t="shared" si="0"/>
        <v/>
      </c>
      <c r="C15" s="9" t="str">
        <f>IF(Messergebnisse!B8="","",Messergebnisse!B8)</f>
        <v/>
      </c>
      <c r="D15" s="9" t="e">
        <f t="shared" si="2"/>
        <v>#N/A</v>
      </c>
      <c r="E15" s="9" t="e">
        <f t="shared" si="3"/>
        <v>#N/A</v>
      </c>
      <c r="F15" s="9" t="str">
        <f t="shared" si="8"/>
        <v/>
      </c>
      <c r="G15" s="10" t="str">
        <f t="shared" si="4"/>
        <v/>
      </c>
      <c r="H15" s="10" t="str">
        <f t="shared" si="5"/>
        <v/>
      </c>
      <c r="I15" s="10" t="str">
        <f t="shared" si="6"/>
        <v/>
      </c>
      <c r="J15" s="10" t="str">
        <f t="shared" si="1"/>
        <v/>
      </c>
      <c r="K15" s="10" t="e">
        <f t="shared" si="7"/>
        <v>#N/A</v>
      </c>
    </row>
    <row r="16" spans="1:22" x14ac:dyDescent="0.25">
      <c r="A16" s="9">
        <v>8</v>
      </c>
      <c r="B16" s="9" t="str">
        <f t="shared" si="0"/>
        <v/>
      </c>
      <c r="C16" s="9" t="str">
        <f>IF(Messergebnisse!B9="","",Messergebnisse!B9)</f>
        <v/>
      </c>
      <c r="D16" s="9" t="e">
        <f t="shared" si="2"/>
        <v>#N/A</v>
      </c>
      <c r="E16" s="9" t="e">
        <f t="shared" si="3"/>
        <v>#N/A</v>
      </c>
      <c r="F16" s="9" t="str">
        <f t="shared" si="8"/>
        <v/>
      </c>
      <c r="G16" s="10" t="str">
        <f t="shared" si="4"/>
        <v/>
      </c>
      <c r="H16" s="10" t="str">
        <f t="shared" si="5"/>
        <v/>
      </c>
      <c r="I16" s="10" t="str">
        <f t="shared" si="6"/>
        <v/>
      </c>
      <c r="J16" s="10" t="str">
        <f t="shared" si="1"/>
        <v/>
      </c>
      <c r="K16" s="10" t="e">
        <f t="shared" si="7"/>
        <v>#N/A</v>
      </c>
    </row>
    <row r="17" spans="1:11" x14ac:dyDescent="0.25">
      <c r="A17" s="9">
        <v>9</v>
      </c>
      <c r="B17" s="9" t="str">
        <f t="shared" si="0"/>
        <v/>
      </c>
      <c r="C17" s="9" t="str">
        <f>IF(Messergebnisse!B10="","",Messergebnisse!B10)</f>
        <v/>
      </c>
      <c r="D17" s="9" t="e">
        <f t="shared" si="2"/>
        <v>#N/A</v>
      </c>
      <c r="E17" s="9" t="e">
        <f t="shared" si="3"/>
        <v>#N/A</v>
      </c>
      <c r="F17" s="9" t="str">
        <f t="shared" si="8"/>
        <v/>
      </c>
      <c r="G17" s="10" t="str">
        <f t="shared" si="4"/>
        <v/>
      </c>
      <c r="H17" s="10" t="str">
        <f t="shared" si="5"/>
        <v/>
      </c>
      <c r="I17" s="10" t="str">
        <f t="shared" si="6"/>
        <v/>
      </c>
      <c r="J17" s="10" t="str">
        <f t="shared" si="1"/>
        <v/>
      </c>
      <c r="K17" s="10" t="e">
        <f t="shared" si="7"/>
        <v>#N/A</v>
      </c>
    </row>
    <row r="18" spans="1:11" x14ac:dyDescent="0.25">
      <c r="A18" s="9">
        <v>10</v>
      </c>
      <c r="B18" s="9" t="str">
        <f t="shared" si="0"/>
        <v/>
      </c>
      <c r="C18" s="9" t="str">
        <f>IF(Messergebnisse!B11="","",Messergebnisse!B11)</f>
        <v/>
      </c>
      <c r="D18" s="9" t="e">
        <f t="shared" si="2"/>
        <v>#N/A</v>
      </c>
      <c r="E18" s="9" t="e">
        <f t="shared" si="3"/>
        <v>#N/A</v>
      </c>
      <c r="F18" s="9" t="str">
        <f t="shared" si="8"/>
        <v/>
      </c>
      <c r="G18" s="10" t="str">
        <f t="shared" si="4"/>
        <v/>
      </c>
      <c r="H18" s="10" t="str">
        <f t="shared" si="5"/>
        <v/>
      </c>
      <c r="I18" s="10" t="str">
        <f t="shared" si="6"/>
        <v/>
      </c>
      <c r="J18" s="10" t="str">
        <f t="shared" si="1"/>
        <v/>
      </c>
      <c r="K18" s="10" t="e">
        <f t="shared" si="7"/>
        <v>#N/A</v>
      </c>
    </row>
    <row r="19" spans="1:11" x14ac:dyDescent="0.25">
      <c r="A19" s="9">
        <v>11</v>
      </c>
      <c r="B19" s="9" t="str">
        <f t="shared" si="0"/>
        <v/>
      </c>
      <c r="C19" s="9" t="str">
        <f>IF(Messergebnisse!B12="","",Messergebnisse!B12)</f>
        <v/>
      </c>
      <c r="D19" s="9" t="e">
        <f t="shared" si="2"/>
        <v>#N/A</v>
      </c>
      <c r="E19" s="9" t="e">
        <f t="shared" si="3"/>
        <v>#N/A</v>
      </c>
      <c r="F19" s="9" t="str">
        <f t="shared" si="8"/>
        <v/>
      </c>
      <c r="G19" s="10" t="str">
        <f t="shared" si="4"/>
        <v/>
      </c>
      <c r="H19" s="10" t="str">
        <f t="shared" si="5"/>
        <v/>
      </c>
      <c r="I19" s="10" t="str">
        <f t="shared" si="6"/>
        <v/>
      </c>
      <c r="J19" s="10" t="str">
        <f t="shared" si="1"/>
        <v/>
      </c>
      <c r="K19" s="10" t="e">
        <f t="shared" si="7"/>
        <v>#N/A</v>
      </c>
    </row>
    <row r="20" spans="1:11" x14ac:dyDescent="0.25">
      <c r="A20" s="9">
        <v>12</v>
      </c>
      <c r="B20" s="9" t="str">
        <f t="shared" si="0"/>
        <v/>
      </c>
      <c r="C20" s="9" t="str">
        <f>IF(Messergebnisse!B13="","",Messergebnisse!B13)</f>
        <v/>
      </c>
      <c r="D20" s="9" t="e">
        <f t="shared" si="2"/>
        <v>#N/A</v>
      </c>
      <c r="E20" s="9" t="e">
        <f t="shared" si="3"/>
        <v>#N/A</v>
      </c>
      <c r="F20" s="9" t="str">
        <f t="shared" si="8"/>
        <v/>
      </c>
      <c r="G20" s="10" t="str">
        <f t="shared" si="4"/>
        <v/>
      </c>
      <c r="H20" s="10" t="str">
        <f t="shared" si="5"/>
        <v/>
      </c>
      <c r="I20" s="10" t="str">
        <f t="shared" si="6"/>
        <v/>
      </c>
      <c r="J20" s="10" t="str">
        <f t="shared" si="1"/>
        <v/>
      </c>
      <c r="K20" s="10" t="e">
        <f t="shared" si="7"/>
        <v>#N/A</v>
      </c>
    </row>
    <row r="21" spans="1:11" x14ac:dyDescent="0.25">
      <c r="A21" s="9">
        <v>13</v>
      </c>
      <c r="B21" s="9" t="str">
        <f t="shared" si="0"/>
        <v/>
      </c>
      <c r="C21" s="9" t="str">
        <f>IF(Messergebnisse!B14="","",Messergebnisse!B14)</f>
        <v/>
      </c>
      <c r="D21" s="9" t="e">
        <f t="shared" si="2"/>
        <v>#N/A</v>
      </c>
      <c r="E21" s="9" t="e">
        <f t="shared" si="3"/>
        <v>#N/A</v>
      </c>
      <c r="F21" s="9" t="str">
        <f t="shared" si="8"/>
        <v/>
      </c>
      <c r="G21" s="10" t="str">
        <f t="shared" si="4"/>
        <v/>
      </c>
      <c r="H21" s="10" t="str">
        <f t="shared" si="5"/>
        <v/>
      </c>
      <c r="I21" s="10" t="str">
        <f t="shared" si="6"/>
        <v/>
      </c>
      <c r="J21" s="10" t="str">
        <f t="shared" si="1"/>
        <v/>
      </c>
      <c r="K21" s="10" t="e">
        <f t="shared" si="7"/>
        <v>#N/A</v>
      </c>
    </row>
    <row r="22" spans="1:11" x14ac:dyDescent="0.25">
      <c r="A22" s="9">
        <v>14</v>
      </c>
      <c r="B22" s="9" t="str">
        <f t="shared" si="0"/>
        <v/>
      </c>
      <c r="C22" s="9" t="str">
        <f>IF(Messergebnisse!B15="","",Messergebnisse!B15)</f>
        <v/>
      </c>
      <c r="D22" s="9" t="e">
        <f t="shared" si="2"/>
        <v>#N/A</v>
      </c>
      <c r="E22" s="9" t="e">
        <f t="shared" si="3"/>
        <v>#N/A</v>
      </c>
      <c r="F22" s="9" t="str">
        <f t="shared" si="8"/>
        <v/>
      </c>
      <c r="G22" s="10" t="str">
        <f t="shared" si="4"/>
        <v/>
      </c>
      <c r="H22" s="10" t="str">
        <f t="shared" si="5"/>
        <v/>
      </c>
      <c r="I22" s="10" t="str">
        <f t="shared" si="6"/>
        <v/>
      </c>
      <c r="J22" s="10" t="str">
        <f t="shared" si="1"/>
        <v/>
      </c>
      <c r="K22" s="10" t="e">
        <f t="shared" si="7"/>
        <v>#N/A</v>
      </c>
    </row>
    <row r="23" spans="1:11" x14ac:dyDescent="0.25">
      <c r="A23" s="9">
        <v>15</v>
      </c>
      <c r="B23" s="9" t="str">
        <f t="shared" si="0"/>
        <v/>
      </c>
      <c r="C23" s="9" t="str">
        <f>IF(Messergebnisse!B16="","",Messergebnisse!B16)</f>
        <v/>
      </c>
      <c r="D23" s="9" t="e">
        <f t="shared" si="2"/>
        <v>#N/A</v>
      </c>
      <c r="E23" s="9" t="e">
        <f t="shared" si="3"/>
        <v>#N/A</v>
      </c>
      <c r="F23" s="9" t="str">
        <f t="shared" si="8"/>
        <v/>
      </c>
      <c r="G23" s="10" t="str">
        <f t="shared" si="4"/>
        <v/>
      </c>
      <c r="H23" s="10" t="str">
        <f t="shared" si="5"/>
        <v/>
      </c>
      <c r="I23" s="10" t="str">
        <f t="shared" si="6"/>
        <v/>
      </c>
      <c r="J23" s="10" t="str">
        <f t="shared" si="1"/>
        <v/>
      </c>
      <c r="K23" s="10" t="e">
        <f t="shared" si="7"/>
        <v>#N/A</v>
      </c>
    </row>
    <row r="24" spans="1:11" x14ac:dyDescent="0.25">
      <c r="A24" s="9">
        <v>16</v>
      </c>
      <c r="B24" s="9" t="str">
        <f t="shared" si="0"/>
        <v/>
      </c>
      <c r="C24" s="9" t="str">
        <f>IF(Messergebnisse!B17="","",Messergebnisse!B17)</f>
        <v/>
      </c>
      <c r="D24" s="9" t="e">
        <f t="shared" si="2"/>
        <v>#N/A</v>
      </c>
      <c r="E24" s="9" t="e">
        <f t="shared" si="3"/>
        <v>#N/A</v>
      </c>
      <c r="F24" s="9" t="str">
        <f t="shared" si="8"/>
        <v/>
      </c>
      <c r="G24" s="10" t="str">
        <f t="shared" si="4"/>
        <v/>
      </c>
      <c r="H24" s="10" t="str">
        <f t="shared" si="5"/>
        <v/>
      </c>
      <c r="I24" s="10" t="str">
        <f t="shared" si="6"/>
        <v/>
      </c>
      <c r="J24" s="10" t="str">
        <f t="shared" si="1"/>
        <v/>
      </c>
      <c r="K24" s="10" t="e">
        <f t="shared" si="7"/>
        <v>#N/A</v>
      </c>
    </row>
    <row r="25" spans="1:11" x14ac:dyDescent="0.25">
      <c r="A25" s="9">
        <v>17</v>
      </c>
      <c r="B25" s="9" t="str">
        <f t="shared" si="0"/>
        <v/>
      </c>
      <c r="C25" s="9" t="str">
        <f>IF(Messergebnisse!B18="","",Messergebnisse!B18)</f>
        <v/>
      </c>
      <c r="D25" s="9" t="e">
        <f t="shared" si="2"/>
        <v>#N/A</v>
      </c>
      <c r="E25" s="9" t="e">
        <f t="shared" si="3"/>
        <v>#N/A</v>
      </c>
      <c r="F25" s="9" t="str">
        <f t="shared" si="8"/>
        <v/>
      </c>
      <c r="G25" s="10" t="str">
        <f t="shared" si="4"/>
        <v/>
      </c>
      <c r="H25" s="10" t="str">
        <f t="shared" si="5"/>
        <v/>
      </c>
      <c r="I25" s="10" t="str">
        <f t="shared" si="6"/>
        <v/>
      </c>
      <c r="J25" s="10" t="str">
        <f t="shared" si="1"/>
        <v/>
      </c>
      <c r="K25" s="10" t="e">
        <f t="shared" si="7"/>
        <v>#N/A</v>
      </c>
    </row>
    <row r="26" spans="1:11" x14ac:dyDescent="0.25">
      <c r="A26" s="9">
        <v>18</v>
      </c>
      <c r="B26" s="9" t="str">
        <f t="shared" si="0"/>
        <v/>
      </c>
      <c r="C26" s="9" t="str">
        <f>IF(Messergebnisse!B19="","",Messergebnisse!B19)</f>
        <v/>
      </c>
      <c r="D26" s="9" t="e">
        <f t="shared" si="2"/>
        <v>#N/A</v>
      </c>
      <c r="E26" s="9" t="e">
        <f t="shared" si="3"/>
        <v>#N/A</v>
      </c>
      <c r="F26" s="9" t="str">
        <f t="shared" si="8"/>
        <v/>
      </c>
      <c r="G26" s="10" t="str">
        <f t="shared" si="4"/>
        <v/>
      </c>
      <c r="H26" s="10" t="str">
        <f t="shared" si="5"/>
        <v/>
      </c>
      <c r="I26" s="10" t="str">
        <f t="shared" si="6"/>
        <v/>
      </c>
      <c r="J26" s="10" t="str">
        <f t="shared" si="1"/>
        <v/>
      </c>
      <c r="K26" s="10" t="e">
        <f t="shared" si="7"/>
        <v>#N/A</v>
      </c>
    </row>
    <row r="27" spans="1:11" x14ac:dyDescent="0.25">
      <c r="A27" s="9">
        <v>19</v>
      </c>
      <c r="B27" s="9" t="str">
        <f t="shared" si="0"/>
        <v/>
      </c>
      <c r="C27" s="9" t="str">
        <f>IF(Messergebnisse!B20="","",Messergebnisse!B20)</f>
        <v/>
      </c>
      <c r="D27" s="9" t="e">
        <f t="shared" si="2"/>
        <v>#N/A</v>
      </c>
      <c r="E27" s="9" t="e">
        <f t="shared" si="3"/>
        <v>#N/A</v>
      </c>
      <c r="F27" s="9" t="str">
        <f t="shared" si="8"/>
        <v/>
      </c>
      <c r="G27" s="10" t="str">
        <f t="shared" si="4"/>
        <v/>
      </c>
      <c r="H27" s="10" t="str">
        <f t="shared" si="5"/>
        <v/>
      </c>
      <c r="I27" s="10" t="str">
        <f t="shared" si="6"/>
        <v/>
      </c>
      <c r="J27" s="10" t="str">
        <f t="shared" si="1"/>
        <v/>
      </c>
      <c r="K27" s="10" t="e">
        <f t="shared" si="7"/>
        <v>#N/A</v>
      </c>
    </row>
    <row r="28" spans="1:11" x14ac:dyDescent="0.25">
      <c r="A28" s="9">
        <v>20</v>
      </c>
      <c r="B28" s="9" t="str">
        <f t="shared" si="0"/>
        <v/>
      </c>
      <c r="C28" s="9" t="str">
        <f>IF(Messergebnisse!B21="","",Messergebnisse!B21)</f>
        <v/>
      </c>
      <c r="D28" s="9" t="e">
        <f t="shared" si="2"/>
        <v>#N/A</v>
      </c>
      <c r="E28" s="9" t="e">
        <f t="shared" si="3"/>
        <v>#N/A</v>
      </c>
      <c r="F28" s="9" t="str">
        <f t="shared" si="8"/>
        <v/>
      </c>
      <c r="G28" s="10" t="str">
        <f t="shared" si="4"/>
        <v/>
      </c>
      <c r="H28" s="10" t="str">
        <f t="shared" si="5"/>
        <v/>
      </c>
      <c r="I28" s="10" t="str">
        <f t="shared" si="6"/>
        <v/>
      </c>
      <c r="J28" s="10" t="str">
        <f t="shared" si="1"/>
        <v/>
      </c>
      <c r="K28" s="10" t="e">
        <f t="shared" si="7"/>
        <v>#N/A</v>
      </c>
    </row>
    <row r="29" spans="1:11" x14ac:dyDescent="0.25">
      <c r="A29" s="9">
        <v>21</v>
      </c>
      <c r="B29" s="9" t="str">
        <f t="shared" si="0"/>
        <v/>
      </c>
      <c r="C29" s="9" t="str">
        <f>IF(Messergebnisse!B22="","",Messergebnisse!B22)</f>
        <v/>
      </c>
      <c r="D29" s="9" t="e">
        <f t="shared" si="2"/>
        <v>#N/A</v>
      </c>
      <c r="E29" s="9" t="e">
        <f t="shared" si="3"/>
        <v>#N/A</v>
      </c>
      <c r="F29" s="9" t="str">
        <f t="shared" si="8"/>
        <v/>
      </c>
      <c r="G29" s="10" t="str">
        <f t="shared" si="4"/>
        <v/>
      </c>
      <c r="H29" s="10" t="str">
        <f t="shared" si="5"/>
        <v/>
      </c>
      <c r="I29" s="10" t="str">
        <f t="shared" si="6"/>
        <v/>
      </c>
      <c r="J29" s="10" t="str">
        <f t="shared" si="1"/>
        <v/>
      </c>
      <c r="K29" s="10" t="e">
        <f t="shared" si="7"/>
        <v>#N/A</v>
      </c>
    </row>
    <row r="30" spans="1:11" x14ac:dyDescent="0.25">
      <c r="A30" s="9">
        <v>22</v>
      </c>
      <c r="B30" s="9" t="str">
        <f t="shared" si="0"/>
        <v/>
      </c>
      <c r="C30" s="9" t="str">
        <f>IF(Messergebnisse!B23="","",Messergebnisse!B23)</f>
        <v/>
      </c>
      <c r="D30" s="9" t="e">
        <f t="shared" si="2"/>
        <v>#N/A</v>
      </c>
      <c r="E30" s="9" t="e">
        <f t="shared" si="3"/>
        <v>#N/A</v>
      </c>
      <c r="F30" s="9" t="str">
        <f t="shared" si="8"/>
        <v/>
      </c>
      <c r="G30" s="10" t="str">
        <f t="shared" si="4"/>
        <v/>
      </c>
      <c r="H30" s="10" t="str">
        <f t="shared" si="5"/>
        <v/>
      </c>
      <c r="I30" s="10" t="str">
        <f t="shared" si="6"/>
        <v/>
      </c>
      <c r="J30" s="10" t="str">
        <f t="shared" si="1"/>
        <v/>
      </c>
      <c r="K30" s="10" t="e">
        <f t="shared" si="7"/>
        <v>#N/A</v>
      </c>
    </row>
    <row r="31" spans="1:11" x14ac:dyDescent="0.25">
      <c r="A31" s="9">
        <v>23</v>
      </c>
      <c r="B31" s="9" t="str">
        <f t="shared" si="0"/>
        <v/>
      </c>
      <c r="C31" s="9" t="str">
        <f>IF(Messergebnisse!B24="","",Messergebnisse!B24)</f>
        <v/>
      </c>
      <c r="D31" s="9" t="e">
        <f t="shared" si="2"/>
        <v>#N/A</v>
      </c>
      <c r="E31" s="9" t="e">
        <f t="shared" si="3"/>
        <v>#N/A</v>
      </c>
      <c r="F31" s="9" t="str">
        <f t="shared" si="8"/>
        <v/>
      </c>
      <c r="G31" s="10" t="str">
        <f t="shared" si="4"/>
        <v/>
      </c>
      <c r="H31" s="10" t="str">
        <f t="shared" si="5"/>
        <v/>
      </c>
      <c r="I31" s="10" t="str">
        <f t="shared" si="6"/>
        <v/>
      </c>
      <c r="J31" s="10" t="str">
        <f t="shared" si="1"/>
        <v/>
      </c>
      <c r="K31" s="10" t="e">
        <f t="shared" si="7"/>
        <v>#N/A</v>
      </c>
    </row>
    <row r="32" spans="1:11" x14ac:dyDescent="0.25">
      <c r="A32" s="9">
        <v>24</v>
      </c>
      <c r="B32" s="9" t="str">
        <f t="shared" si="0"/>
        <v/>
      </c>
      <c r="C32" s="9" t="str">
        <f>IF(Messergebnisse!B25="","",Messergebnisse!B25)</f>
        <v/>
      </c>
      <c r="D32" s="9" t="e">
        <f t="shared" si="2"/>
        <v>#N/A</v>
      </c>
      <c r="E32" s="9" t="e">
        <f t="shared" si="3"/>
        <v>#N/A</v>
      </c>
      <c r="F32" s="9" t="str">
        <f t="shared" si="8"/>
        <v/>
      </c>
      <c r="G32" s="10" t="str">
        <f t="shared" si="4"/>
        <v/>
      </c>
      <c r="H32" s="10" t="str">
        <f t="shared" si="5"/>
        <v/>
      </c>
      <c r="I32" s="10" t="str">
        <f t="shared" si="6"/>
        <v/>
      </c>
      <c r="J32" s="10" t="str">
        <f t="shared" si="1"/>
        <v/>
      </c>
      <c r="K32" s="10" t="e">
        <f t="shared" si="7"/>
        <v>#N/A</v>
      </c>
    </row>
    <row r="33" spans="1:11" x14ac:dyDescent="0.25">
      <c r="A33" s="9">
        <v>25</v>
      </c>
      <c r="B33" s="9" t="str">
        <f t="shared" si="0"/>
        <v/>
      </c>
      <c r="C33" s="9" t="str">
        <f>IF(Messergebnisse!B26="","",Messergebnisse!B26)</f>
        <v/>
      </c>
      <c r="D33" s="9" t="e">
        <f t="shared" si="2"/>
        <v>#N/A</v>
      </c>
      <c r="E33" s="9" t="e">
        <f t="shared" si="3"/>
        <v>#N/A</v>
      </c>
      <c r="F33" s="9" t="str">
        <f t="shared" si="8"/>
        <v/>
      </c>
      <c r="G33" s="10" t="str">
        <f t="shared" si="4"/>
        <v/>
      </c>
      <c r="H33" s="10" t="str">
        <f t="shared" si="5"/>
        <v/>
      </c>
      <c r="I33" s="10" t="str">
        <f t="shared" si="6"/>
        <v/>
      </c>
      <c r="J33" s="10" t="str">
        <f t="shared" si="1"/>
        <v/>
      </c>
      <c r="K33" s="10" t="e">
        <f t="shared" si="7"/>
        <v>#N/A</v>
      </c>
    </row>
    <row r="34" spans="1:11" x14ac:dyDescent="0.25">
      <c r="A34" s="9">
        <v>26</v>
      </c>
      <c r="B34" s="9" t="str">
        <f t="shared" si="0"/>
        <v/>
      </c>
      <c r="C34" s="9" t="str">
        <f>IF(Messergebnisse!B27="","",Messergebnisse!B27)</f>
        <v/>
      </c>
      <c r="D34" s="9" t="e">
        <f t="shared" si="2"/>
        <v>#N/A</v>
      </c>
      <c r="E34" s="9" t="e">
        <f t="shared" si="3"/>
        <v>#N/A</v>
      </c>
      <c r="F34" s="9" t="str">
        <f t="shared" si="8"/>
        <v/>
      </c>
      <c r="G34" s="10" t="str">
        <f t="shared" si="4"/>
        <v/>
      </c>
      <c r="H34" s="10" t="str">
        <f t="shared" si="5"/>
        <v/>
      </c>
      <c r="I34" s="10" t="str">
        <f t="shared" si="6"/>
        <v/>
      </c>
      <c r="J34" s="10" t="str">
        <f t="shared" si="1"/>
        <v/>
      </c>
      <c r="K34" s="10" t="e">
        <f t="shared" si="7"/>
        <v>#N/A</v>
      </c>
    </row>
    <row r="35" spans="1:11" x14ac:dyDescent="0.25">
      <c r="A35" s="9">
        <v>27</v>
      </c>
      <c r="B35" s="9" t="str">
        <f t="shared" si="0"/>
        <v/>
      </c>
      <c r="C35" s="9" t="str">
        <f>IF(Messergebnisse!B28="","",Messergebnisse!B28)</f>
        <v/>
      </c>
      <c r="D35" s="9" t="e">
        <f t="shared" si="2"/>
        <v>#N/A</v>
      </c>
      <c r="E35" s="9" t="e">
        <f t="shared" si="3"/>
        <v>#N/A</v>
      </c>
      <c r="F35" s="9" t="str">
        <f t="shared" si="8"/>
        <v/>
      </c>
      <c r="G35" s="10" t="str">
        <f t="shared" si="4"/>
        <v/>
      </c>
      <c r="H35" s="10" t="str">
        <f t="shared" si="5"/>
        <v/>
      </c>
      <c r="I35" s="10" t="str">
        <f t="shared" si="6"/>
        <v/>
      </c>
      <c r="J35" s="10" t="str">
        <f t="shared" si="1"/>
        <v/>
      </c>
      <c r="K35" s="10" t="e">
        <f t="shared" si="7"/>
        <v>#N/A</v>
      </c>
    </row>
    <row r="36" spans="1:11" x14ac:dyDescent="0.25">
      <c r="A36" s="9">
        <v>28</v>
      </c>
      <c r="B36" s="9" t="str">
        <f t="shared" si="0"/>
        <v/>
      </c>
      <c r="C36" s="9" t="str">
        <f>IF(Messergebnisse!B29="","",Messergebnisse!B29)</f>
        <v/>
      </c>
      <c r="D36" s="9" t="e">
        <f t="shared" si="2"/>
        <v>#N/A</v>
      </c>
      <c r="E36" s="9" t="e">
        <f t="shared" si="3"/>
        <v>#N/A</v>
      </c>
      <c r="F36" s="9" t="str">
        <f t="shared" si="8"/>
        <v/>
      </c>
      <c r="G36" s="10" t="str">
        <f t="shared" si="4"/>
        <v/>
      </c>
      <c r="H36" s="10" t="str">
        <f t="shared" si="5"/>
        <v/>
      </c>
      <c r="I36" s="10" t="str">
        <f t="shared" si="6"/>
        <v/>
      </c>
      <c r="J36" s="10" t="str">
        <f t="shared" si="1"/>
        <v/>
      </c>
      <c r="K36" s="10" t="e">
        <f t="shared" si="7"/>
        <v>#N/A</v>
      </c>
    </row>
    <row r="37" spans="1:11" x14ac:dyDescent="0.25">
      <c r="A37" s="9">
        <v>29</v>
      </c>
      <c r="B37" s="9" t="str">
        <f t="shared" si="0"/>
        <v/>
      </c>
      <c r="C37" s="9" t="str">
        <f>IF(Messergebnisse!B30="","",Messergebnisse!B30)</f>
        <v/>
      </c>
      <c r="D37" s="9" t="e">
        <f t="shared" si="2"/>
        <v>#N/A</v>
      </c>
      <c r="E37" s="9" t="e">
        <f t="shared" si="3"/>
        <v>#N/A</v>
      </c>
      <c r="F37" s="9" t="str">
        <f t="shared" si="8"/>
        <v/>
      </c>
      <c r="G37" s="10" t="str">
        <f t="shared" si="4"/>
        <v/>
      </c>
      <c r="H37" s="10" t="str">
        <f t="shared" si="5"/>
        <v/>
      </c>
      <c r="I37" s="10" t="str">
        <f t="shared" si="6"/>
        <v/>
      </c>
      <c r="J37" s="10" t="str">
        <f t="shared" si="1"/>
        <v/>
      </c>
      <c r="K37" s="10" t="e">
        <f t="shared" si="7"/>
        <v>#N/A</v>
      </c>
    </row>
    <row r="38" spans="1:11" x14ac:dyDescent="0.25">
      <c r="A38" s="9">
        <v>30</v>
      </c>
      <c r="B38" s="9" t="str">
        <f t="shared" si="0"/>
        <v/>
      </c>
      <c r="C38" s="9" t="str">
        <f>IF(Messergebnisse!B31="","",Messergebnisse!B31)</f>
        <v/>
      </c>
      <c r="D38" s="9" t="e">
        <f t="shared" si="2"/>
        <v>#N/A</v>
      </c>
      <c r="E38" s="9" t="e">
        <f t="shared" si="3"/>
        <v>#N/A</v>
      </c>
      <c r="F38" s="9" t="str">
        <f t="shared" si="8"/>
        <v/>
      </c>
      <c r="G38" s="10" t="str">
        <f t="shared" si="4"/>
        <v/>
      </c>
      <c r="H38" s="10" t="str">
        <f t="shared" si="5"/>
        <v/>
      </c>
      <c r="I38" s="10" t="str">
        <f t="shared" si="6"/>
        <v/>
      </c>
      <c r="J38" s="10" t="str">
        <f t="shared" si="1"/>
        <v/>
      </c>
      <c r="K38" s="10" t="e">
        <f t="shared" si="7"/>
        <v>#N/A</v>
      </c>
    </row>
    <row r="39" spans="1:11" x14ac:dyDescent="0.25">
      <c r="A39" s="9">
        <v>31</v>
      </c>
      <c r="B39" s="9" t="str">
        <f t="shared" si="0"/>
        <v/>
      </c>
      <c r="C39" s="9" t="str">
        <f>IF(Messergebnisse!B32="","",Messergebnisse!B32)</f>
        <v/>
      </c>
      <c r="D39" s="9" t="e">
        <f t="shared" si="2"/>
        <v>#N/A</v>
      </c>
      <c r="E39" s="9" t="e">
        <f t="shared" si="3"/>
        <v>#N/A</v>
      </c>
      <c r="F39" s="9" t="str">
        <f t="shared" si="8"/>
        <v/>
      </c>
      <c r="G39" s="10" t="str">
        <f t="shared" si="4"/>
        <v/>
      </c>
      <c r="H39" s="10" t="str">
        <f t="shared" si="5"/>
        <v/>
      </c>
      <c r="I39" s="10" t="str">
        <f t="shared" si="6"/>
        <v/>
      </c>
      <c r="J39" s="10" t="str">
        <f t="shared" si="1"/>
        <v/>
      </c>
      <c r="K39" s="10" t="e">
        <f t="shared" si="7"/>
        <v>#N/A</v>
      </c>
    </row>
    <row r="40" spans="1:11" x14ac:dyDescent="0.25">
      <c r="A40" s="9">
        <v>32</v>
      </c>
      <c r="B40" s="9" t="str">
        <f t="shared" si="0"/>
        <v/>
      </c>
      <c r="C40" s="9" t="str">
        <f>IF(Messergebnisse!B33="","",Messergebnisse!B33)</f>
        <v/>
      </c>
      <c r="D40" s="9" t="e">
        <f t="shared" si="2"/>
        <v>#N/A</v>
      </c>
      <c r="E40" s="9" t="e">
        <f t="shared" si="3"/>
        <v>#N/A</v>
      </c>
      <c r="F40" s="9" t="str">
        <f t="shared" si="8"/>
        <v/>
      </c>
      <c r="G40" s="10" t="str">
        <f t="shared" si="4"/>
        <v/>
      </c>
      <c r="H40" s="10" t="str">
        <f t="shared" si="5"/>
        <v/>
      </c>
      <c r="I40" s="10" t="str">
        <f t="shared" si="6"/>
        <v/>
      </c>
      <c r="J40" s="10" t="str">
        <f t="shared" si="1"/>
        <v/>
      </c>
      <c r="K40" s="10" t="e">
        <f t="shared" si="7"/>
        <v>#N/A</v>
      </c>
    </row>
    <row r="41" spans="1:11" x14ac:dyDescent="0.25">
      <c r="A41" s="9">
        <v>33</v>
      </c>
      <c r="B41" s="9" t="str">
        <f t="shared" si="0"/>
        <v/>
      </c>
      <c r="C41" s="9" t="str">
        <f>IF(Messergebnisse!B34="","",Messergebnisse!B34)</f>
        <v/>
      </c>
      <c r="D41" s="9" t="e">
        <f t="shared" si="2"/>
        <v>#N/A</v>
      </c>
      <c r="E41" s="9" t="e">
        <f t="shared" si="3"/>
        <v>#N/A</v>
      </c>
      <c r="F41" s="9" t="str">
        <f t="shared" si="8"/>
        <v/>
      </c>
      <c r="G41" s="10" t="str">
        <f t="shared" si="4"/>
        <v/>
      </c>
      <c r="H41" s="10" t="str">
        <f t="shared" si="5"/>
        <v/>
      </c>
      <c r="I41" s="10" t="str">
        <f t="shared" si="6"/>
        <v/>
      </c>
      <c r="J41" s="10" t="str">
        <f t="shared" si="1"/>
        <v/>
      </c>
      <c r="K41" s="10" t="e">
        <f t="shared" si="7"/>
        <v>#N/A</v>
      </c>
    </row>
    <row r="42" spans="1:11" x14ac:dyDescent="0.25">
      <c r="A42" s="9">
        <v>34</v>
      </c>
      <c r="B42" s="9" t="str">
        <f t="shared" si="0"/>
        <v/>
      </c>
      <c r="C42" s="9" t="str">
        <f>IF(Messergebnisse!B35="","",Messergebnisse!B35)</f>
        <v/>
      </c>
      <c r="D42" s="9" t="e">
        <f t="shared" si="2"/>
        <v>#N/A</v>
      </c>
      <c r="E42" s="9" t="e">
        <f t="shared" si="3"/>
        <v>#N/A</v>
      </c>
      <c r="F42" s="9" t="str">
        <f t="shared" si="8"/>
        <v/>
      </c>
      <c r="G42" s="10" t="str">
        <f t="shared" si="4"/>
        <v/>
      </c>
      <c r="H42" s="10" t="str">
        <f t="shared" si="5"/>
        <v/>
      </c>
      <c r="I42" s="10" t="str">
        <f t="shared" si="6"/>
        <v/>
      </c>
      <c r="J42" s="10" t="str">
        <f t="shared" si="1"/>
        <v/>
      </c>
      <c r="K42" s="10" t="e">
        <f t="shared" si="7"/>
        <v>#N/A</v>
      </c>
    </row>
    <row r="43" spans="1:11" x14ac:dyDescent="0.25">
      <c r="A43" s="9">
        <v>35</v>
      </c>
      <c r="B43" s="9" t="str">
        <f t="shared" si="0"/>
        <v/>
      </c>
      <c r="C43" s="9" t="str">
        <f>IF(Messergebnisse!B36="","",Messergebnisse!B36)</f>
        <v/>
      </c>
      <c r="D43" s="9" t="e">
        <f t="shared" si="2"/>
        <v>#N/A</v>
      </c>
      <c r="E43" s="9" t="e">
        <f t="shared" si="3"/>
        <v>#N/A</v>
      </c>
      <c r="F43" s="9" t="str">
        <f t="shared" si="8"/>
        <v/>
      </c>
      <c r="G43" s="10" t="str">
        <f t="shared" si="4"/>
        <v/>
      </c>
      <c r="H43" s="10" t="str">
        <f t="shared" si="5"/>
        <v/>
      </c>
      <c r="I43" s="10" t="str">
        <f t="shared" si="6"/>
        <v/>
      </c>
      <c r="J43" s="10" t="str">
        <f t="shared" si="1"/>
        <v/>
      </c>
      <c r="K43" s="10" t="e">
        <f t="shared" si="7"/>
        <v>#N/A</v>
      </c>
    </row>
    <row r="44" spans="1:11" x14ac:dyDescent="0.25">
      <c r="A44" s="9">
        <v>36</v>
      </c>
      <c r="B44" s="9" t="str">
        <f t="shared" si="0"/>
        <v/>
      </c>
      <c r="C44" s="9" t="str">
        <f>IF(Messergebnisse!B37="","",Messergebnisse!B37)</f>
        <v/>
      </c>
      <c r="D44" s="9" t="e">
        <f t="shared" si="2"/>
        <v>#N/A</v>
      </c>
      <c r="E44" s="9" t="e">
        <f t="shared" si="3"/>
        <v>#N/A</v>
      </c>
      <c r="F44" s="9" t="str">
        <f t="shared" si="8"/>
        <v/>
      </c>
      <c r="G44" s="10" t="str">
        <f t="shared" si="4"/>
        <v/>
      </c>
      <c r="H44" s="10" t="str">
        <f t="shared" si="5"/>
        <v/>
      </c>
      <c r="I44" s="10" t="str">
        <f t="shared" si="6"/>
        <v/>
      </c>
      <c r="J44" s="10" t="str">
        <f t="shared" si="1"/>
        <v/>
      </c>
      <c r="K44" s="10" t="e">
        <f t="shared" si="7"/>
        <v>#N/A</v>
      </c>
    </row>
    <row r="45" spans="1:11" x14ac:dyDescent="0.25">
      <c r="A45" s="9">
        <v>37</v>
      </c>
      <c r="B45" s="9" t="str">
        <f t="shared" si="0"/>
        <v/>
      </c>
      <c r="C45" s="9" t="str">
        <f>IF(Messergebnisse!B38="","",Messergebnisse!B38)</f>
        <v/>
      </c>
      <c r="D45" s="9" t="e">
        <f t="shared" si="2"/>
        <v>#N/A</v>
      </c>
      <c r="E45" s="9" t="e">
        <f t="shared" si="3"/>
        <v>#N/A</v>
      </c>
      <c r="F45" s="9" t="str">
        <f t="shared" si="8"/>
        <v/>
      </c>
      <c r="G45" s="10" t="str">
        <f t="shared" si="4"/>
        <v/>
      </c>
      <c r="H45" s="10" t="str">
        <f t="shared" si="5"/>
        <v/>
      </c>
      <c r="I45" s="10" t="str">
        <f t="shared" si="6"/>
        <v/>
      </c>
      <c r="J45" s="10" t="str">
        <f t="shared" si="1"/>
        <v/>
      </c>
      <c r="K45" s="10" t="e">
        <f t="shared" si="7"/>
        <v>#N/A</v>
      </c>
    </row>
    <row r="46" spans="1:11" x14ac:dyDescent="0.25">
      <c r="A46" s="9">
        <v>38</v>
      </c>
      <c r="B46" s="9" t="str">
        <f t="shared" si="0"/>
        <v/>
      </c>
      <c r="C46" s="9" t="str">
        <f>IF(Messergebnisse!B39="","",Messergebnisse!B39)</f>
        <v/>
      </c>
      <c r="D46" s="9" t="e">
        <f t="shared" si="2"/>
        <v>#N/A</v>
      </c>
      <c r="E46" s="9" t="e">
        <f t="shared" si="3"/>
        <v>#N/A</v>
      </c>
      <c r="F46" s="9" t="str">
        <f t="shared" si="8"/>
        <v/>
      </c>
      <c r="G46" s="10" t="str">
        <f t="shared" si="4"/>
        <v/>
      </c>
      <c r="H46" s="10" t="str">
        <f t="shared" si="5"/>
        <v/>
      </c>
      <c r="I46" s="10" t="str">
        <f t="shared" si="6"/>
        <v/>
      </c>
      <c r="J46" s="10" t="str">
        <f t="shared" si="1"/>
        <v/>
      </c>
      <c r="K46" s="10" t="e">
        <f t="shared" si="7"/>
        <v>#N/A</v>
      </c>
    </row>
    <row r="47" spans="1:11" x14ac:dyDescent="0.25">
      <c r="A47" s="9">
        <v>39</v>
      </c>
      <c r="B47" s="9" t="str">
        <f t="shared" si="0"/>
        <v/>
      </c>
      <c r="C47" s="9" t="str">
        <f>IF(Messergebnisse!B40="","",Messergebnisse!B40)</f>
        <v/>
      </c>
      <c r="D47" s="9" t="e">
        <f t="shared" si="2"/>
        <v>#N/A</v>
      </c>
      <c r="E47" s="9" t="e">
        <f t="shared" si="3"/>
        <v>#N/A</v>
      </c>
      <c r="F47" s="9" t="str">
        <f t="shared" si="8"/>
        <v/>
      </c>
      <c r="G47" s="10" t="str">
        <f t="shared" si="4"/>
        <v/>
      </c>
      <c r="H47" s="10" t="str">
        <f t="shared" si="5"/>
        <v/>
      </c>
      <c r="I47" s="10" t="str">
        <f t="shared" si="6"/>
        <v/>
      </c>
      <c r="J47" s="10" t="str">
        <f t="shared" si="1"/>
        <v/>
      </c>
      <c r="K47" s="10" t="e">
        <f t="shared" si="7"/>
        <v>#N/A</v>
      </c>
    </row>
    <row r="48" spans="1:11" x14ac:dyDescent="0.25">
      <c r="A48" s="9">
        <v>40</v>
      </c>
      <c r="B48" s="9" t="str">
        <f t="shared" si="0"/>
        <v/>
      </c>
      <c r="C48" s="9" t="str">
        <f>IF(Messergebnisse!B41="","",Messergebnisse!B41)</f>
        <v/>
      </c>
      <c r="D48" s="9" t="e">
        <f t="shared" si="2"/>
        <v>#N/A</v>
      </c>
      <c r="E48" s="9" t="e">
        <f t="shared" si="3"/>
        <v>#N/A</v>
      </c>
      <c r="F48" s="9" t="str">
        <f t="shared" si="8"/>
        <v/>
      </c>
      <c r="G48" s="10" t="str">
        <f t="shared" si="4"/>
        <v/>
      </c>
      <c r="H48" s="10" t="str">
        <f t="shared" si="5"/>
        <v/>
      </c>
      <c r="I48" s="10" t="str">
        <f t="shared" si="6"/>
        <v/>
      </c>
      <c r="J48" s="10" t="str">
        <f t="shared" si="1"/>
        <v/>
      </c>
      <c r="K48" s="10" t="e">
        <f t="shared" si="7"/>
        <v>#N/A</v>
      </c>
    </row>
    <row r="49" spans="1:11" x14ac:dyDescent="0.25">
      <c r="A49" s="9">
        <v>41</v>
      </c>
      <c r="B49" s="9" t="str">
        <f t="shared" si="0"/>
        <v/>
      </c>
      <c r="C49" s="9" t="str">
        <f>IF(Messergebnisse!B42="","",Messergebnisse!B42)</f>
        <v/>
      </c>
      <c r="D49" s="9" t="e">
        <f t="shared" si="2"/>
        <v>#N/A</v>
      </c>
      <c r="E49" s="9" t="e">
        <f t="shared" si="3"/>
        <v>#N/A</v>
      </c>
      <c r="F49" s="9" t="str">
        <f t="shared" si="8"/>
        <v/>
      </c>
      <c r="G49" s="10" t="str">
        <f t="shared" si="4"/>
        <v/>
      </c>
      <c r="H49" s="10" t="str">
        <f t="shared" si="5"/>
        <v/>
      </c>
      <c r="I49" s="10" t="str">
        <f t="shared" si="6"/>
        <v/>
      </c>
      <c r="J49" s="10" t="str">
        <f t="shared" si="1"/>
        <v/>
      </c>
      <c r="K49" s="10" t="e">
        <f t="shared" si="7"/>
        <v>#N/A</v>
      </c>
    </row>
    <row r="50" spans="1:11" x14ac:dyDescent="0.25">
      <c r="A50" s="9">
        <v>42</v>
      </c>
      <c r="B50" s="9" t="str">
        <f t="shared" si="0"/>
        <v/>
      </c>
      <c r="C50" s="9" t="str">
        <f>IF(Messergebnisse!B43="","",Messergebnisse!B43)</f>
        <v/>
      </c>
      <c r="D50" s="9" t="e">
        <f t="shared" si="2"/>
        <v>#N/A</v>
      </c>
      <c r="E50" s="9" t="e">
        <f t="shared" si="3"/>
        <v>#N/A</v>
      </c>
      <c r="F50" s="9" t="str">
        <f t="shared" si="8"/>
        <v/>
      </c>
      <c r="G50" s="10" t="str">
        <f t="shared" si="4"/>
        <v/>
      </c>
      <c r="H50" s="10" t="str">
        <f t="shared" si="5"/>
        <v/>
      </c>
      <c r="I50" s="10" t="str">
        <f t="shared" si="6"/>
        <v/>
      </c>
      <c r="J50" s="10" t="str">
        <f t="shared" si="1"/>
        <v/>
      </c>
      <c r="K50" s="10" t="e">
        <f t="shared" si="7"/>
        <v>#N/A</v>
      </c>
    </row>
    <row r="51" spans="1:11" x14ac:dyDescent="0.25">
      <c r="A51" s="9">
        <v>43</v>
      </c>
      <c r="B51" s="9" t="str">
        <f t="shared" si="0"/>
        <v/>
      </c>
      <c r="C51" s="9" t="str">
        <f>IF(Messergebnisse!B44="","",Messergebnisse!B44)</f>
        <v/>
      </c>
      <c r="D51" s="9" t="e">
        <f t="shared" si="2"/>
        <v>#N/A</v>
      </c>
      <c r="E51" s="9" t="e">
        <f t="shared" si="3"/>
        <v>#N/A</v>
      </c>
      <c r="F51" s="9" t="str">
        <f t="shared" si="8"/>
        <v/>
      </c>
      <c r="G51" s="10" t="str">
        <f t="shared" si="4"/>
        <v/>
      </c>
      <c r="H51" s="10" t="str">
        <f t="shared" si="5"/>
        <v/>
      </c>
      <c r="I51" s="10" t="str">
        <f t="shared" si="6"/>
        <v/>
      </c>
      <c r="J51" s="10" t="str">
        <f t="shared" si="1"/>
        <v/>
      </c>
      <c r="K51" s="10" t="e">
        <f t="shared" si="7"/>
        <v>#N/A</v>
      </c>
    </row>
    <row r="52" spans="1:11" x14ac:dyDescent="0.25">
      <c r="A52" s="9">
        <v>44</v>
      </c>
      <c r="B52" s="9" t="str">
        <f t="shared" si="0"/>
        <v/>
      </c>
      <c r="C52" s="9" t="str">
        <f>IF(Messergebnisse!B45="","",Messergebnisse!B45)</f>
        <v/>
      </c>
      <c r="D52" s="9" t="e">
        <f t="shared" si="2"/>
        <v>#N/A</v>
      </c>
      <c r="E52" s="9" t="e">
        <f t="shared" si="3"/>
        <v>#N/A</v>
      </c>
      <c r="F52" s="9" t="str">
        <f t="shared" si="8"/>
        <v/>
      </c>
      <c r="G52" s="10" t="str">
        <f t="shared" si="4"/>
        <v/>
      </c>
      <c r="H52" s="10" t="str">
        <f t="shared" si="5"/>
        <v/>
      </c>
      <c r="I52" s="10" t="str">
        <f t="shared" si="6"/>
        <v/>
      </c>
      <c r="J52" s="10" t="str">
        <f t="shared" si="1"/>
        <v/>
      </c>
      <c r="K52" s="10" t="e">
        <f t="shared" si="7"/>
        <v>#N/A</v>
      </c>
    </row>
    <row r="53" spans="1:11" x14ac:dyDescent="0.25">
      <c r="A53" s="9">
        <v>45</v>
      </c>
      <c r="B53" s="9" t="str">
        <f t="shared" si="0"/>
        <v/>
      </c>
      <c r="C53" s="9" t="str">
        <f>IF(Messergebnisse!B46="","",Messergebnisse!B46)</f>
        <v/>
      </c>
      <c r="D53" s="9" t="e">
        <f t="shared" si="2"/>
        <v>#N/A</v>
      </c>
      <c r="E53" s="9" t="e">
        <f t="shared" si="3"/>
        <v>#N/A</v>
      </c>
      <c r="F53" s="9" t="str">
        <f t="shared" si="8"/>
        <v/>
      </c>
      <c r="G53" s="10" t="str">
        <f t="shared" si="4"/>
        <v/>
      </c>
      <c r="H53" s="10" t="str">
        <f t="shared" si="5"/>
        <v/>
      </c>
      <c r="I53" s="10" t="str">
        <f t="shared" si="6"/>
        <v/>
      </c>
      <c r="J53" s="10" t="str">
        <f t="shared" si="1"/>
        <v/>
      </c>
      <c r="K53" s="10" t="e">
        <f t="shared" si="7"/>
        <v>#N/A</v>
      </c>
    </row>
    <row r="54" spans="1:11" x14ac:dyDescent="0.25">
      <c r="A54" s="9">
        <v>46</v>
      </c>
      <c r="B54" s="9" t="str">
        <f t="shared" si="0"/>
        <v/>
      </c>
      <c r="C54" s="9" t="str">
        <f>IF(Messergebnisse!B47="","",Messergebnisse!B47)</f>
        <v/>
      </c>
      <c r="D54" s="9" t="e">
        <f t="shared" si="2"/>
        <v>#N/A</v>
      </c>
      <c r="E54" s="9" t="e">
        <f t="shared" si="3"/>
        <v>#N/A</v>
      </c>
      <c r="F54" s="9" t="str">
        <f t="shared" si="8"/>
        <v/>
      </c>
      <c r="G54" s="10" t="str">
        <f t="shared" si="4"/>
        <v/>
      </c>
      <c r="H54" s="10" t="str">
        <f t="shared" si="5"/>
        <v/>
      </c>
      <c r="I54" s="10" t="str">
        <f t="shared" si="6"/>
        <v/>
      </c>
      <c r="J54" s="10" t="str">
        <f t="shared" si="1"/>
        <v/>
      </c>
      <c r="K54" s="10" t="e">
        <f t="shared" si="7"/>
        <v>#N/A</v>
      </c>
    </row>
    <row r="55" spans="1:11" x14ac:dyDescent="0.25">
      <c r="A55" s="9">
        <v>47</v>
      </c>
      <c r="B55" s="9" t="str">
        <f t="shared" si="0"/>
        <v/>
      </c>
      <c r="C55" s="9" t="str">
        <f>IF(Messergebnisse!B48="","",Messergebnisse!B48)</f>
        <v/>
      </c>
      <c r="D55" s="9" t="e">
        <f t="shared" si="2"/>
        <v>#N/A</v>
      </c>
      <c r="E55" s="9" t="e">
        <f t="shared" si="3"/>
        <v>#N/A</v>
      </c>
      <c r="F55" s="9" t="str">
        <f t="shared" si="8"/>
        <v/>
      </c>
      <c r="G55" s="10" t="str">
        <f t="shared" si="4"/>
        <v/>
      </c>
      <c r="H55" s="10" t="str">
        <f t="shared" si="5"/>
        <v/>
      </c>
      <c r="I55" s="10" t="str">
        <f t="shared" si="6"/>
        <v/>
      </c>
      <c r="J55" s="10" t="str">
        <f t="shared" si="1"/>
        <v/>
      </c>
      <c r="K55" s="10" t="e">
        <f t="shared" si="7"/>
        <v>#N/A</v>
      </c>
    </row>
    <row r="56" spans="1:11" x14ac:dyDescent="0.25">
      <c r="A56" s="9">
        <v>48</v>
      </c>
      <c r="B56" s="9" t="str">
        <f t="shared" si="0"/>
        <v/>
      </c>
      <c r="C56" s="9" t="str">
        <f>IF(Messergebnisse!B49="","",Messergebnisse!B49)</f>
        <v/>
      </c>
      <c r="D56" s="9" t="e">
        <f t="shared" si="2"/>
        <v>#N/A</v>
      </c>
      <c r="E56" s="9" t="e">
        <f t="shared" si="3"/>
        <v>#N/A</v>
      </c>
      <c r="F56" s="9" t="str">
        <f t="shared" si="8"/>
        <v/>
      </c>
      <c r="G56" s="10" t="str">
        <f t="shared" si="4"/>
        <v/>
      </c>
      <c r="H56" s="10" t="str">
        <f t="shared" si="5"/>
        <v/>
      </c>
      <c r="I56" s="10" t="str">
        <f t="shared" si="6"/>
        <v/>
      </c>
      <c r="J56" s="10" t="str">
        <f t="shared" si="1"/>
        <v/>
      </c>
      <c r="K56" s="10" t="e">
        <f t="shared" si="7"/>
        <v>#N/A</v>
      </c>
    </row>
    <row r="57" spans="1:11" x14ac:dyDescent="0.25">
      <c r="A57" s="9">
        <v>49</v>
      </c>
      <c r="B57" s="9" t="str">
        <f t="shared" si="0"/>
        <v/>
      </c>
      <c r="C57" s="9" t="str">
        <f>IF(Messergebnisse!B50="","",Messergebnisse!B50)</f>
        <v/>
      </c>
      <c r="D57" s="9" t="e">
        <f t="shared" si="2"/>
        <v>#N/A</v>
      </c>
      <c r="E57" s="9" t="e">
        <f t="shared" si="3"/>
        <v>#N/A</v>
      </c>
      <c r="F57" s="9" t="str">
        <f t="shared" si="8"/>
        <v/>
      </c>
      <c r="G57" s="10" t="str">
        <f t="shared" si="4"/>
        <v/>
      </c>
      <c r="H57" s="10" t="str">
        <f t="shared" si="5"/>
        <v/>
      </c>
      <c r="I57" s="10" t="str">
        <f t="shared" si="6"/>
        <v/>
      </c>
      <c r="J57" s="10" t="str">
        <f t="shared" si="1"/>
        <v/>
      </c>
      <c r="K57" s="10" t="e">
        <f t="shared" si="7"/>
        <v>#N/A</v>
      </c>
    </row>
    <row r="58" spans="1:11" x14ac:dyDescent="0.25">
      <c r="A58" s="9">
        <v>50</v>
      </c>
      <c r="B58" s="9" t="str">
        <f t="shared" si="0"/>
        <v/>
      </c>
      <c r="C58" s="9" t="str">
        <f>IF(Messergebnisse!B51="","",Messergebnisse!B51)</f>
        <v/>
      </c>
      <c r="D58" s="9" t="e">
        <f t="shared" si="2"/>
        <v>#N/A</v>
      </c>
      <c r="E58" s="9" t="e">
        <f t="shared" si="3"/>
        <v>#N/A</v>
      </c>
      <c r="F58" s="9" t="str">
        <f t="shared" si="8"/>
        <v/>
      </c>
      <c r="G58" s="10" t="str">
        <f t="shared" si="4"/>
        <v/>
      </c>
      <c r="H58" s="10" t="str">
        <f t="shared" si="5"/>
        <v/>
      </c>
      <c r="I58" s="10" t="str">
        <f t="shared" si="6"/>
        <v/>
      </c>
      <c r="J58" s="10" t="str">
        <f t="shared" si="1"/>
        <v/>
      </c>
      <c r="K58" s="10" t="e">
        <f t="shared" si="7"/>
        <v>#N/A</v>
      </c>
    </row>
    <row r="59" spans="1:11" x14ac:dyDescent="0.25">
      <c r="A59" s="9">
        <v>51</v>
      </c>
      <c r="B59" s="9" t="str">
        <f t="shared" si="0"/>
        <v/>
      </c>
      <c r="C59" s="9" t="str">
        <f>IF(Messergebnisse!B52="","",Messergebnisse!B52)</f>
        <v/>
      </c>
      <c r="D59" s="9" t="e">
        <f t="shared" si="2"/>
        <v>#N/A</v>
      </c>
      <c r="E59" s="9" t="e">
        <f t="shared" si="3"/>
        <v>#N/A</v>
      </c>
      <c r="F59" s="9" t="str">
        <f t="shared" si="8"/>
        <v/>
      </c>
      <c r="G59" s="10" t="str">
        <f t="shared" si="4"/>
        <v/>
      </c>
      <c r="H59" s="10" t="str">
        <f t="shared" si="5"/>
        <v/>
      </c>
      <c r="I59" s="10" t="str">
        <f t="shared" si="6"/>
        <v/>
      </c>
      <c r="J59" s="10" t="str">
        <f t="shared" si="1"/>
        <v/>
      </c>
      <c r="K59" s="10" t="e">
        <f t="shared" si="7"/>
        <v>#N/A</v>
      </c>
    </row>
    <row r="60" spans="1:11" x14ac:dyDescent="0.25">
      <c r="A60" s="9">
        <v>52</v>
      </c>
      <c r="B60" s="9" t="str">
        <f t="shared" si="0"/>
        <v/>
      </c>
      <c r="C60" s="9" t="str">
        <f>IF(Messergebnisse!B53="","",Messergebnisse!B53)</f>
        <v/>
      </c>
      <c r="D60" s="9" t="e">
        <f t="shared" si="2"/>
        <v>#N/A</v>
      </c>
      <c r="E60" s="9" t="e">
        <f t="shared" si="3"/>
        <v>#N/A</v>
      </c>
      <c r="F60" s="9" t="str">
        <f t="shared" si="8"/>
        <v/>
      </c>
      <c r="G60" s="10" t="str">
        <f t="shared" si="4"/>
        <v/>
      </c>
      <c r="H60" s="10" t="str">
        <f t="shared" si="5"/>
        <v/>
      </c>
      <c r="I60" s="10" t="str">
        <f t="shared" si="6"/>
        <v/>
      </c>
      <c r="J60" s="10" t="str">
        <f t="shared" si="1"/>
        <v/>
      </c>
      <c r="K60" s="10" t="e">
        <f t="shared" si="7"/>
        <v>#N/A</v>
      </c>
    </row>
    <row r="61" spans="1:11" x14ac:dyDescent="0.25">
      <c r="A61" s="9">
        <v>53</v>
      </c>
      <c r="B61" s="9" t="str">
        <f t="shared" si="0"/>
        <v/>
      </c>
      <c r="C61" s="9" t="str">
        <f>IF(Messergebnisse!B54="","",Messergebnisse!B54)</f>
        <v/>
      </c>
      <c r="D61" s="9" t="e">
        <f t="shared" si="2"/>
        <v>#N/A</v>
      </c>
      <c r="E61" s="9" t="e">
        <f t="shared" si="3"/>
        <v>#N/A</v>
      </c>
      <c r="F61" s="9" t="str">
        <f t="shared" si="8"/>
        <v/>
      </c>
      <c r="G61" s="10" t="str">
        <f t="shared" si="4"/>
        <v/>
      </c>
      <c r="H61" s="10" t="str">
        <f t="shared" si="5"/>
        <v/>
      </c>
      <c r="I61" s="10" t="str">
        <f t="shared" si="6"/>
        <v/>
      </c>
      <c r="J61" s="10" t="str">
        <f t="shared" si="1"/>
        <v/>
      </c>
      <c r="K61" s="10" t="e">
        <f t="shared" si="7"/>
        <v>#N/A</v>
      </c>
    </row>
    <row r="62" spans="1:11" x14ac:dyDescent="0.25">
      <c r="A62" s="9">
        <v>54</v>
      </c>
      <c r="B62" s="9" t="str">
        <f t="shared" si="0"/>
        <v/>
      </c>
      <c r="C62" s="9" t="str">
        <f>IF(Messergebnisse!B55="","",Messergebnisse!B55)</f>
        <v/>
      </c>
      <c r="D62" s="9" t="e">
        <f t="shared" si="2"/>
        <v>#N/A</v>
      </c>
      <c r="E62" s="9" t="e">
        <f t="shared" si="3"/>
        <v>#N/A</v>
      </c>
      <c r="F62" s="9" t="str">
        <f t="shared" si="8"/>
        <v/>
      </c>
      <c r="G62" s="10" t="str">
        <f t="shared" si="4"/>
        <v/>
      </c>
      <c r="H62" s="10" t="str">
        <f t="shared" si="5"/>
        <v/>
      </c>
      <c r="I62" s="10" t="str">
        <f t="shared" si="6"/>
        <v/>
      </c>
      <c r="J62" s="10" t="str">
        <f t="shared" si="1"/>
        <v/>
      </c>
      <c r="K62" s="10" t="e">
        <f t="shared" si="7"/>
        <v>#N/A</v>
      </c>
    </row>
    <row r="63" spans="1:11" x14ac:dyDescent="0.25">
      <c r="A63" s="9">
        <v>55</v>
      </c>
      <c r="B63" s="9" t="str">
        <f t="shared" si="0"/>
        <v/>
      </c>
      <c r="C63" s="9" t="str">
        <f>IF(Messergebnisse!D2="","",Messergebnisse!D2)</f>
        <v/>
      </c>
      <c r="D63" s="9" t="e">
        <f t="shared" si="2"/>
        <v>#N/A</v>
      </c>
      <c r="E63" s="9" t="e">
        <f t="shared" si="3"/>
        <v>#N/A</v>
      </c>
      <c r="F63" s="9" t="str">
        <f t="shared" si="8"/>
        <v/>
      </c>
      <c r="G63" s="10" t="str">
        <f t="shared" si="4"/>
        <v/>
      </c>
      <c r="H63" s="10" t="str">
        <f t="shared" si="5"/>
        <v/>
      </c>
      <c r="I63" s="10" t="str">
        <f t="shared" si="6"/>
        <v/>
      </c>
      <c r="J63" s="10" t="str">
        <f t="shared" si="1"/>
        <v/>
      </c>
      <c r="K63" s="10" t="e">
        <f t="shared" si="7"/>
        <v>#N/A</v>
      </c>
    </row>
    <row r="64" spans="1:11" x14ac:dyDescent="0.25">
      <c r="A64" s="9">
        <v>56</v>
      </c>
      <c r="B64" s="9" t="str">
        <f t="shared" si="0"/>
        <v/>
      </c>
      <c r="C64" s="9" t="str">
        <f>IF(Messergebnisse!D3="","",Messergebnisse!D3)</f>
        <v/>
      </c>
      <c r="D64" s="9" t="e">
        <f t="shared" si="2"/>
        <v>#N/A</v>
      </c>
      <c r="E64" s="9" t="e">
        <f t="shared" si="3"/>
        <v>#N/A</v>
      </c>
      <c r="F64" s="9" t="str">
        <f t="shared" si="8"/>
        <v/>
      </c>
      <c r="G64" s="10" t="str">
        <f t="shared" si="4"/>
        <v/>
      </c>
      <c r="H64" s="10" t="str">
        <f t="shared" si="5"/>
        <v/>
      </c>
      <c r="I64" s="10" t="str">
        <f t="shared" si="6"/>
        <v/>
      </c>
      <c r="J64" s="10" t="str">
        <f t="shared" si="1"/>
        <v/>
      </c>
      <c r="K64" s="10" t="e">
        <f t="shared" si="7"/>
        <v>#N/A</v>
      </c>
    </row>
    <row r="65" spans="1:11" x14ac:dyDescent="0.25">
      <c r="A65" s="9">
        <v>57</v>
      </c>
      <c r="B65" s="9" t="str">
        <f t="shared" si="0"/>
        <v/>
      </c>
      <c r="C65" s="9" t="str">
        <f>IF(Messergebnisse!D4="","",Messergebnisse!D4)</f>
        <v/>
      </c>
      <c r="D65" s="9" t="e">
        <f t="shared" si="2"/>
        <v>#N/A</v>
      </c>
      <c r="E65" s="9" t="e">
        <f t="shared" si="3"/>
        <v>#N/A</v>
      </c>
      <c r="F65" s="9" t="str">
        <f t="shared" si="8"/>
        <v/>
      </c>
      <c r="G65" s="10" t="str">
        <f t="shared" si="4"/>
        <v/>
      </c>
      <c r="H65" s="10" t="str">
        <f t="shared" si="5"/>
        <v/>
      </c>
      <c r="I65" s="10" t="str">
        <f t="shared" si="6"/>
        <v/>
      </c>
      <c r="J65" s="10" t="str">
        <f t="shared" si="1"/>
        <v/>
      </c>
      <c r="K65" s="10" t="e">
        <f t="shared" si="7"/>
        <v>#N/A</v>
      </c>
    </row>
    <row r="66" spans="1:11" x14ac:dyDescent="0.25">
      <c r="A66" s="9">
        <v>58</v>
      </c>
      <c r="B66" s="9" t="str">
        <f t="shared" si="0"/>
        <v/>
      </c>
      <c r="C66" s="9" t="str">
        <f>IF(Messergebnisse!D5="","",Messergebnisse!D5)</f>
        <v/>
      </c>
      <c r="D66" s="9" t="e">
        <f t="shared" si="2"/>
        <v>#N/A</v>
      </c>
      <c r="E66" s="9" t="e">
        <f t="shared" si="3"/>
        <v>#N/A</v>
      </c>
      <c r="F66" s="9" t="str">
        <f t="shared" si="8"/>
        <v/>
      </c>
      <c r="G66" s="10" t="str">
        <f t="shared" si="4"/>
        <v/>
      </c>
      <c r="H66" s="10" t="str">
        <f t="shared" si="5"/>
        <v/>
      </c>
      <c r="I66" s="10" t="str">
        <f t="shared" si="6"/>
        <v/>
      </c>
      <c r="J66" s="10" t="str">
        <f t="shared" si="1"/>
        <v/>
      </c>
      <c r="K66" s="10" t="e">
        <f t="shared" si="7"/>
        <v>#N/A</v>
      </c>
    </row>
    <row r="67" spans="1:11" x14ac:dyDescent="0.25">
      <c r="A67" s="9">
        <v>59</v>
      </c>
      <c r="B67" s="9" t="str">
        <f t="shared" si="0"/>
        <v/>
      </c>
      <c r="C67" s="9" t="str">
        <f>IF(Messergebnisse!D6="","",Messergebnisse!D6)</f>
        <v/>
      </c>
      <c r="D67" s="9" t="e">
        <f t="shared" si="2"/>
        <v>#N/A</v>
      </c>
      <c r="E67" s="9" t="e">
        <f t="shared" si="3"/>
        <v>#N/A</v>
      </c>
      <c r="F67" s="9" t="str">
        <f t="shared" si="8"/>
        <v/>
      </c>
      <c r="G67" s="10" t="str">
        <f t="shared" si="4"/>
        <v/>
      </c>
      <c r="H67" s="10" t="str">
        <f t="shared" si="5"/>
        <v/>
      </c>
      <c r="I67" s="10" t="str">
        <f t="shared" si="6"/>
        <v/>
      </c>
      <c r="J67" s="10" t="str">
        <f t="shared" si="1"/>
        <v/>
      </c>
      <c r="K67" s="10" t="e">
        <f t="shared" si="7"/>
        <v>#N/A</v>
      </c>
    </row>
    <row r="68" spans="1:11" x14ac:dyDescent="0.25">
      <c r="A68" s="9">
        <v>60</v>
      </c>
      <c r="B68" s="9" t="str">
        <f t="shared" si="0"/>
        <v/>
      </c>
      <c r="C68" s="9" t="str">
        <f>IF(Messergebnisse!D7="","",Messergebnisse!D7)</f>
        <v/>
      </c>
      <c r="D68" s="9" t="e">
        <f t="shared" si="2"/>
        <v>#N/A</v>
      </c>
      <c r="E68" s="9" t="e">
        <f t="shared" si="3"/>
        <v>#N/A</v>
      </c>
      <c r="F68" s="9" t="str">
        <f t="shared" si="8"/>
        <v/>
      </c>
      <c r="G68" s="10" t="str">
        <f t="shared" si="4"/>
        <v/>
      </c>
      <c r="H68" s="10" t="str">
        <f t="shared" si="5"/>
        <v/>
      </c>
      <c r="I68" s="10" t="str">
        <f t="shared" si="6"/>
        <v/>
      </c>
      <c r="J68" s="10" t="str">
        <f t="shared" si="1"/>
        <v/>
      </c>
      <c r="K68" s="10" t="e">
        <f t="shared" si="7"/>
        <v>#N/A</v>
      </c>
    </row>
    <row r="69" spans="1:11" x14ac:dyDescent="0.25">
      <c r="A69" s="9">
        <v>61</v>
      </c>
      <c r="B69" s="9" t="str">
        <f t="shared" si="0"/>
        <v/>
      </c>
      <c r="C69" s="9" t="str">
        <f>IF(Messergebnisse!D8="","",Messergebnisse!D8)</f>
        <v/>
      </c>
      <c r="D69" s="9" t="e">
        <f t="shared" si="2"/>
        <v>#N/A</v>
      </c>
      <c r="E69" s="9" t="e">
        <f t="shared" si="3"/>
        <v>#N/A</v>
      </c>
      <c r="F69" s="9" t="str">
        <f t="shared" si="8"/>
        <v/>
      </c>
      <c r="G69" s="10" t="str">
        <f t="shared" si="4"/>
        <v/>
      </c>
      <c r="H69" s="10" t="str">
        <f t="shared" si="5"/>
        <v/>
      </c>
      <c r="I69" s="10" t="str">
        <f t="shared" si="6"/>
        <v/>
      </c>
      <c r="J69" s="10" t="str">
        <f t="shared" si="1"/>
        <v/>
      </c>
      <c r="K69" s="10" t="e">
        <f t="shared" si="7"/>
        <v>#N/A</v>
      </c>
    </row>
    <row r="70" spans="1:11" x14ac:dyDescent="0.25">
      <c r="A70" s="9">
        <v>62</v>
      </c>
      <c r="B70" s="9" t="str">
        <f t="shared" si="0"/>
        <v/>
      </c>
      <c r="C70" s="9" t="str">
        <f>IF(Messergebnisse!D9="","",Messergebnisse!D9)</f>
        <v/>
      </c>
      <c r="D70" s="9" t="e">
        <f t="shared" si="2"/>
        <v>#N/A</v>
      </c>
      <c r="E70" s="9" t="e">
        <f t="shared" si="3"/>
        <v>#N/A</v>
      </c>
      <c r="F70" s="9" t="str">
        <f t="shared" si="8"/>
        <v/>
      </c>
      <c r="G70" s="10" t="str">
        <f t="shared" si="4"/>
        <v/>
      </c>
      <c r="H70" s="10" t="str">
        <f t="shared" si="5"/>
        <v/>
      </c>
      <c r="I70" s="10" t="str">
        <f t="shared" si="6"/>
        <v/>
      </c>
      <c r="J70" s="10" t="str">
        <f t="shared" si="1"/>
        <v/>
      </c>
      <c r="K70" s="10" t="e">
        <f t="shared" si="7"/>
        <v>#N/A</v>
      </c>
    </row>
    <row r="71" spans="1:11" x14ac:dyDescent="0.25">
      <c r="A71" s="9">
        <v>63</v>
      </c>
      <c r="B71" s="9" t="str">
        <f t="shared" si="0"/>
        <v/>
      </c>
      <c r="C71" s="9" t="str">
        <f>IF(Messergebnisse!D10="","",Messergebnisse!D10)</f>
        <v/>
      </c>
      <c r="D71" s="9" t="e">
        <f t="shared" si="2"/>
        <v>#N/A</v>
      </c>
      <c r="E71" s="9" t="e">
        <f t="shared" si="3"/>
        <v>#N/A</v>
      </c>
      <c r="F71" s="9" t="str">
        <f t="shared" si="8"/>
        <v/>
      </c>
      <c r="G71" s="10" t="str">
        <f t="shared" si="4"/>
        <v/>
      </c>
      <c r="H71" s="10" t="str">
        <f t="shared" si="5"/>
        <v/>
      </c>
      <c r="I71" s="10" t="str">
        <f t="shared" si="6"/>
        <v/>
      </c>
      <c r="J71" s="10" t="str">
        <f t="shared" si="1"/>
        <v/>
      </c>
      <c r="K71" s="10" t="e">
        <f t="shared" si="7"/>
        <v>#N/A</v>
      </c>
    </row>
    <row r="72" spans="1:11" x14ac:dyDescent="0.25">
      <c r="A72" s="9">
        <v>64</v>
      </c>
      <c r="B72" s="9" t="str">
        <f t="shared" si="0"/>
        <v/>
      </c>
      <c r="C72" s="9" t="str">
        <f>IF(Messergebnisse!D11="","",Messergebnisse!D11)</f>
        <v/>
      </c>
      <c r="D72" s="9" t="e">
        <f t="shared" si="2"/>
        <v>#N/A</v>
      </c>
      <c r="E72" s="9" t="e">
        <f t="shared" si="3"/>
        <v>#N/A</v>
      </c>
      <c r="F72" s="9" t="str">
        <f t="shared" si="8"/>
        <v/>
      </c>
      <c r="G72" s="10" t="str">
        <f t="shared" si="4"/>
        <v/>
      </c>
      <c r="H72" s="10" t="str">
        <f t="shared" si="5"/>
        <v/>
      </c>
      <c r="I72" s="10" t="str">
        <f t="shared" si="6"/>
        <v/>
      </c>
      <c r="J72" s="10" t="str">
        <f t="shared" si="1"/>
        <v/>
      </c>
      <c r="K72" s="10" t="e">
        <f t="shared" si="7"/>
        <v>#N/A</v>
      </c>
    </row>
    <row r="73" spans="1:11" x14ac:dyDescent="0.25">
      <c r="A73" s="9">
        <v>65</v>
      </c>
      <c r="B73" s="9" t="str">
        <f t="shared" ref="B73:B112" si="9">_xlfn.IFNA(IF(C73="",#N/A,A73),"")</f>
        <v/>
      </c>
      <c r="C73" s="9" t="str">
        <f>IF(Messergebnisse!D12="","",Messergebnisse!D12)</f>
        <v/>
      </c>
      <c r="D73" s="9" t="e">
        <f t="shared" si="2"/>
        <v>#N/A</v>
      </c>
      <c r="E73" s="9" t="e">
        <f t="shared" si="3"/>
        <v>#N/A</v>
      </c>
      <c r="F73" s="9" t="str">
        <f t="shared" si="8"/>
        <v/>
      </c>
      <c r="G73" s="10" t="str">
        <f t="shared" si="4"/>
        <v/>
      </c>
      <c r="H73" s="10" t="str">
        <f t="shared" si="5"/>
        <v/>
      </c>
      <c r="I73" s="10" t="str">
        <f t="shared" si="6"/>
        <v/>
      </c>
      <c r="J73" s="10" t="str">
        <f t="shared" ref="J73:J136" si="10">IF(C73="","",(2*F73-1)*(LN(I73)+LN(G73)))</f>
        <v/>
      </c>
      <c r="K73" s="10" t="e">
        <f t="shared" si="7"/>
        <v>#N/A</v>
      </c>
    </row>
    <row r="74" spans="1:11" x14ac:dyDescent="0.25">
      <c r="A74" s="9">
        <v>66</v>
      </c>
      <c r="B74" s="9" t="str">
        <f t="shared" si="9"/>
        <v/>
      </c>
      <c r="C74" s="9" t="str">
        <f>IF(Messergebnisse!D13="","",Messergebnisse!D13)</f>
        <v/>
      </c>
      <c r="D74" s="9" t="e">
        <f t="shared" ref="D74:D137" si="11">IF(C74="",#N/A,C74)</f>
        <v>#N/A</v>
      </c>
      <c r="E74" s="9" t="e">
        <f t="shared" ref="E74:E137" si="12">IF(C74="",#N/A,SMALL(C$9:C$224,F74))</f>
        <v>#N/A</v>
      </c>
      <c r="F74" s="9" t="str">
        <f t="shared" si="8"/>
        <v/>
      </c>
      <c r="G74" s="10" t="str">
        <f t="shared" ref="G74:G137" si="13">IF(IF(C74="","",NORMSDIST((E74-$E$3)/$E$4))=1,0.999999999,IF(C74="","",NORMSDIST((E74-$E$3)/$E$4)))</f>
        <v/>
      </c>
      <c r="H74" s="10" t="str">
        <f t="shared" ref="H74:H137" si="14">IF(C74="","",1-G74)</f>
        <v/>
      </c>
      <c r="I74" s="10" t="str">
        <f t="shared" ref="I74:I137" si="15">IF(C74="","",SMALL(H$9:H$224,F74))</f>
        <v/>
      </c>
      <c r="J74" s="10" t="str">
        <f t="shared" si="10"/>
        <v/>
      </c>
      <c r="K74" s="10" t="e">
        <f t="shared" ref="K74:K137" si="16">IF(C74="",#N/A,NORMSINV((F74-0.3)/($E$2+0.4)))</f>
        <v>#N/A</v>
      </c>
    </row>
    <row r="75" spans="1:11" x14ac:dyDescent="0.25">
      <c r="A75" s="9">
        <v>67</v>
      </c>
      <c r="B75" s="9" t="str">
        <f t="shared" si="9"/>
        <v/>
      </c>
      <c r="C75" s="9" t="str">
        <f>IF(Messergebnisse!D14="","",Messergebnisse!D14)</f>
        <v/>
      </c>
      <c r="D75" s="9" t="e">
        <f t="shared" si="11"/>
        <v>#N/A</v>
      </c>
      <c r="E75" s="9" t="e">
        <f t="shared" si="12"/>
        <v>#N/A</v>
      </c>
      <c r="F75" s="9" t="str">
        <f t="shared" ref="F75:F138" si="17">IF(C75="","",F74+1)</f>
        <v/>
      </c>
      <c r="G75" s="10" t="str">
        <f t="shared" si="13"/>
        <v/>
      </c>
      <c r="H75" s="10" t="str">
        <f t="shared" si="14"/>
        <v/>
      </c>
      <c r="I75" s="10" t="str">
        <f t="shared" si="15"/>
        <v/>
      </c>
      <c r="J75" s="10" t="str">
        <f t="shared" si="10"/>
        <v/>
      </c>
      <c r="K75" s="10" t="e">
        <f t="shared" si="16"/>
        <v>#N/A</v>
      </c>
    </row>
    <row r="76" spans="1:11" x14ac:dyDescent="0.25">
      <c r="A76" s="9">
        <v>68</v>
      </c>
      <c r="B76" s="9" t="str">
        <f t="shared" si="9"/>
        <v/>
      </c>
      <c r="C76" s="9" t="str">
        <f>IF(Messergebnisse!D15="","",Messergebnisse!D15)</f>
        <v/>
      </c>
      <c r="D76" s="9" t="e">
        <f t="shared" si="11"/>
        <v>#N/A</v>
      </c>
      <c r="E76" s="9" t="e">
        <f t="shared" si="12"/>
        <v>#N/A</v>
      </c>
      <c r="F76" s="9" t="str">
        <f t="shared" si="17"/>
        <v/>
      </c>
      <c r="G76" s="10" t="str">
        <f t="shared" si="13"/>
        <v/>
      </c>
      <c r="H76" s="10" t="str">
        <f t="shared" si="14"/>
        <v/>
      </c>
      <c r="I76" s="10" t="str">
        <f t="shared" si="15"/>
        <v/>
      </c>
      <c r="J76" s="10" t="str">
        <f t="shared" si="10"/>
        <v/>
      </c>
      <c r="K76" s="10" t="e">
        <f t="shared" si="16"/>
        <v>#N/A</v>
      </c>
    </row>
    <row r="77" spans="1:11" x14ac:dyDescent="0.25">
      <c r="A77" s="9">
        <v>69</v>
      </c>
      <c r="B77" s="9" t="str">
        <f t="shared" si="9"/>
        <v/>
      </c>
      <c r="C77" s="9" t="str">
        <f>IF(Messergebnisse!D16="","",Messergebnisse!D16)</f>
        <v/>
      </c>
      <c r="D77" s="9" t="e">
        <f t="shared" si="11"/>
        <v>#N/A</v>
      </c>
      <c r="E77" s="9" t="e">
        <f t="shared" si="12"/>
        <v>#N/A</v>
      </c>
      <c r="F77" s="9" t="str">
        <f t="shared" si="17"/>
        <v/>
      </c>
      <c r="G77" s="10" t="str">
        <f t="shared" si="13"/>
        <v/>
      </c>
      <c r="H77" s="10" t="str">
        <f t="shared" si="14"/>
        <v/>
      </c>
      <c r="I77" s="10" t="str">
        <f t="shared" si="15"/>
        <v/>
      </c>
      <c r="J77" s="10" t="str">
        <f t="shared" si="10"/>
        <v/>
      </c>
      <c r="K77" s="10" t="e">
        <f t="shared" si="16"/>
        <v>#N/A</v>
      </c>
    </row>
    <row r="78" spans="1:11" x14ac:dyDescent="0.25">
      <c r="A78" s="9">
        <v>70</v>
      </c>
      <c r="B78" s="9" t="str">
        <f t="shared" si="9"/>
        <v/>
      </c>
      <c r="C78" s="9" t="str">
        <f>IF(Messergebnisse!D17="","",Messergebnisse!D17)</f>
        <v/>
      </c>
      <c r="D78" s="9" t="e">
        <f t="shared" si="11"/>
        <v>#N/A</v>
      </c>
      <c r="E78" s="9" t="e">
        <f t="shared" si="12"/>
        <v>#N/A</v>
      </c>
      <c r="F78" s="9" t="str">
        <f t="shared" si="17"/>
        <v/>
      </c>
      <c r="G78" s="10" t="str">
        <f t="shared" si="13"/>
        <v/>
      </c>
      <c r="H78" s="10" t="str">
        <f t="shared" si="14"/>
        <v/>
      </c>
      <c r="I78" s="10" t="str">
        <f t="shared" si="15"/>
        <v/>
      </c>
      <c r="J78" s="10" t="str">
        <f t="shared" si="10"/>
        <v/>
      </c>
      <c r="K78" s="10" t="e">
        <f t="shared" si="16"/>
        <v>#N/A</v>
      </c>
    </row>
    <row r="79" spans="1:11" x14ac:dyDescent="0.25">
      <c r="A79" s="9">
        <v>71</v>
      </c>
      <c r="B79" s="9" t="str">
        <f t="shared" si="9"/>
        <v/>
      </c>
      <c r="C79" s="9" t="str">
        <f>IF(Messergebnisse!D18="","",Messergebnisse!D18)</f>
        <v/>
      </c>
      <c r="D79" s="9" t="e">
        <f t="shared" si="11"/>
        <v>#N/A</v>
      </c>
      <c r="E79" s="9" t="e">
        <f t="shared" si="12"/>
        <v>#N/A</v>
      </c>
      <c r="F79" s="9" t="str">
        <f t="shared" si="17"/>
        <v/>
      </c>
      <c r="G79" s="10" t="str">
        <f t="shared" si="13"/>
        <v/>
      </c>
      <c r="H79" s="10" t="str">
        <f t="shared" si="14"/>
        <v/>
      </c>
      <c r="I79" s="10" t="str">
        <f t="shared" si="15"/>
        <v/>
      </c>
      <c r="J79" s="10" t="str">
        <f t="shared" si="10"/>
        <v/>
      </c>
      <c r="K79" s="10" t="e">
        <f t="shared" si="16"/>
        <v>#N/A</v>
      </c>
    </row>
    <row r="80" spans="1:11" x14ac:dyDescent="0.25">
      <c r="A80" s="9">
        <v>72</v>
      </c>
      <c r="B80" s="9" t="str">
        <f t="shared" si="9"/>
        <v/>
      </c>
      <c r="C80" s="9" t="str">
        <f>IF(Messergebnisse!D19="","",Messergebnisse!D19)</f>
        <v/>
      </c>
      <c r="D80" s="9" t="e">
        <f t="shared" si="11"/>
        <v>#N/A</v>
      </c>
      <c r="E80" s="9" t="e">
        <f t="shared" si="12"/>
        <v>#N/A</v>
      </c>
      <c r="F80" s="9" t="str">
        <f t="shared" si="17"/>
        <v/>
      </c>
      <c r="G80" s="10" t="str">
        <f t="shared" si="13"/>
        <v/>
      </c>
      <c r="H80" s="10" t="str">
        <f t="shared" si="14"/>
        <v/>
      </c>
      <c r="I80" s="10" t="str">
        <f t="shared" si="15"/>
        <v/>
      </c>
      <c r="J80" s="10" t="str">
        <f t="shared" si="10"/>
        <v/>
      </c>
      <c r="K80" s="10" t="e">
        <f t="shared" si="16"/>
        <v>#N/A</v>
      </c>
    </row>
    <row r="81" spans="1:11" x14ac:dyDescent="0.25">
      <c r="A81" s="9">
        <v>73</v>
      </c>
      <c r="B81" s="9" t="str">
        <f t="shared" si="9"/>
        <v/>
      </c>
      <c r="C81" s="9" t="str">
        <f>IF(Messergebnisse!D20="","",Messergebnisse!D20)</f>
        <v/>
      </c>
      <c r="D81" s="9" t="e">
        <f t="shared" si="11"/>
        <v>#N/A</v>
      </c>
      <c r="E81" s="9" t="e">
        <f t="shared" si="12"/>
        <v>#N/A</v>
      </c>
      <c r="F81" s="9" t="str">
        <f t="shared" si="17"/>
        <v/>
      </c>
      <c r="G81" s="10" t="str">
        <f t="shared" si="13"/>
        <v/>
      </c>
      <c r="H81" s="10" t="str">
        <f t="shared" si="14"/>
        <v/>
      </c>
      <c r="I81" s="10" t="str">
        <f t="shared" si="15"/>
        <v/>
      </c>
      <c r="J81" s="10" t="str">
        <f t="shared" si="10"/>
        <v/>
      </c>
      <c r="K81" s="10" t="e">
        <f t="shared" si="16"/>
        <v>#N/A</v>
      </c>
    </row>
    <row r="82" spans="1:11" x14ac:dyDescent="0.25">
      <c r="A82" s="9">
        <v>74</v>
      </c>
      <c r="B82" s="9" t="str">
        <f t="shared" si="9"/>
        <v/>
      </c>
      <c r="C82" s="9" t="str">
        <f>IF(Messergebnisse!D21="","",Messergebnisse!D21)</f>
        <v/>
      </c>
      <c r="D82" s="9" t="e">
        <f t="shared" si="11"/>
        <v>#N/A</v>
      </c>
      <c r="E82" s="9" t="e">
        <f t="shared" si="12"/>
        <v>#N/A</v>
      </c>
      <c r="F82" s="9" t="str">
        <f t="shared" si="17"/>
        <v/>
      </c>
      <c r="G82" s="10" t="str">
        <f t="shared" si="13"/>
        <v/>
      </c>
      <c r="H82" s="10" t="str">
        <f t="shared" si="14"/>
        <v/>
      </c>
      <c r="I82" s="10" t="str">
        <f t="shared" si="15"/>
        <v/>
      </c>
      <c r="J82" s="10" t="str">
        <f t="shared" si="10"/>
        <v/>
      </c>
      <c r="K82" s="10" t="e">
        <f t="shared" si="16"/>
        <v>#N/A</v>
      </c>
    </row>
    <row r="83" spans="1:11" x14ac:dyDescent="0.25">
      <c r="A83" s="9">
        <v>75</v>
      </c>
      <c r="B83" s="9" t="str">
        <f t="shared" si="9"/>
        <v/>
      </c>
      <c r="C83" s="9" t="str">
        <f>IF(Messergebnisse!D22="","",Messergebnisse!D22)</f>
        <v/>
      </c>
      <c r="D83" s="9" t="e">
        <f t="shared" si="11"/>
        <v>#N/A</v>
      </c>
      <c r="E83" s="9" t="e">
        <f t="shared" si="12"/>
        <v>#N/A</v>
      </c>
      <c r="F83" s="9" t="str">
        <f t="shared" si="17"/>
        <v/>
      </c>
      <c r="G83" s="10" t="str">
        <f t="shared" si="13"/>
        <v/>
      </c>
      <c r="H83" s="10" t="str">
        <f t="shared" si="14"/>
        <v/>
      </c>
      <c r="I83" s="10" t="str">
        <f t="shared" si="15"/>
        <v/>
      </c>
      <c r="J83" s="10" t="str">
        <f t="shared" si="10"/>
        <v/>
      </c>
      <c r="K83" s="10" t="e">
        <f t="shared" si="16"/>
        <v>#N/A</v>
      </c>
    </row>
    <row r="84" spans="1:11" x14ac:dyDescent="0.25">
      <c r="A84" s="9">
        <v>76</v>
      </c>
      <c r="B84" s="9" t="str">
        <f t="shared" si="9"/>
        <v/>
      </c>
      <c r="C84" s="9" t="str">
        <f>IF(Messergebnisse!D23="","",Messergebnisse!D23)</f>
        <v/>
      </c>
      <c r="D84" s="9" t="e">
        <f t="shared" si="11"/>
        <v>#N/A</v>
      </c>
      <c r="E84" s="9" t="e">
        <f t="shared" si="12"/>
        <v>#N/A</v>
      </c>
      <c r="F84" s="9" t="str">
        <f t="shared" si="17"/>
        <v/>
      </c>
      <c r="G84" s="10" t="str">
        <f t="shared" si="13"/>
        <v/>
      </c>
      <c r="H84" s="10" t="str">
        <f t="shared" si="14"/>
        <v/>
      </c>
      <c r="I84" s="10" t="str">
        <f t="shared" si="15"/>
        <v/>
      </c>
      <c r="J84" s="10" t="str">
        <f t="shared" si="10"/>
        <v/>
      </c>
      <c r="K84" s="10" t="e">
        <f t="shared" si="16"/>
        <v>#N/A</v>
      </c>
    </row>
    <row r="85" spans="1:11" x14ac:dyDescent="0.25">
      <c r="A85" s="9">
        <v>77</v>
      </c>
      <c r="B85" s="9" t="str">
        <f t="shared" si="9"/>
        <v/>
      </c>
      <c r="C85" s="9" t="str">
        <f>IF(Messergebnisse!D24="","",Messergebnisse!D24)</f>
        <v/>
      </c>
      <c r="D85" s="9" t="e">
        <f t="shared" si="11"/>
        <v>#N/A</v>
      </c>
      <c r="E85" s="9" t="e">
        <f t="shared" si="12"/>
        <v>#N/A</v>
      </c>
      <c r="F85" s="9" t="str">
        <f t="shared" si="17"/>
        <v/>
      </c>
      <c r="G85" s="10" t="str">
        <f t="shared" si="13"/>
        <v/>
      </c>
      <c r="H85" s="10" t="str">
        <f t="shared" si="14"/>
        <v/>
      </c>
      <c r="I85" s="10" t="str">
        <f t="shared" si="15"/>
        <v/>
      </c>
      <c r="J85" s="10" t="str">
        <f t="shared" si="10"/>
        <v/>
      </c>
      <c r="K85" s="10" t="e">
        <f t="shared" si="16"/>
        <v>#N/A</v>
      </c>
    </row>
    <row r="86" spans="1:11" x14ac:dyDescent="0.25">
      <c r="A86" s="9">
        <v>78</v>
      </c>
      <c r="B86" s="9" t="str">
        <f t="shared" si="9"/>
        <v/>
      </c>
      <c r="C86" s="9" t="str">
        <f>IF(Messergebnisse!D25="","",Messergebnisse!D25)</f>
        <v/>
      </c>
      <c r="D86" s="9" t="e">
        <f t="shared" si="11"/>
        <v>#N/A</v>
      </c>
      <c r="E86" s="9" t="e">
        <f t="shared" si="12"/>
        <v>#N/A</v>
      </c>
      <c r="F86" s="9" t="str">
        <f t="shared" si="17"/>
        <v/>
      </c>
      <c r="G86" s="10" t="str">
        <f t="shared" si="13"/>
        <v/>
      </c>
      <c r="H86" s="10" t="str">
        <f t="shared" si="14"/>
        <v/>
      </c>
      <c r="I86" s="10" t="str">
        <f t="shared" si="15"/>
        <v/>
      </c>
      <c r="J86" s="10" t="str">
        <f t="shared" si="10"/>
        <v/>
      </c>
      <c r="K86" s="10" t="e">
        <f t="shared" si="16"/>
        <v>#N/A</v>
      </c>
    </row>
    <row r="87" spans="1:11" x14ac:dyDescent="0.25">
      <c r="A87" s="9">
        <v>79</v>
      </c>
      <c r="B87" s="9" t="str">
        <f t="shared" si="9"/>
        <v/>
      </c>
      <c r="C87" s="9" t="str">
        <f>IF(Messergebnisse!D26="","",Messergebnisse!D26)</f>
        <v/>
      </c>
      <c r="D87" s="9" t="e">
        <f t="shared" si="11"/>
        <v>#N/A</v>
      </c>
      <c r="E87" s="9" t="e">
        <f t="shared" si="12"/>
        <v>#N/A</v>
      </c>
      <c r="F87" s="9" t="str">
        <f t="shared" si="17"/>
        <v/>
      </c>
      <c r="G87" s="10" t="str">
        <f t="shared" si="13"/>
        <v/>
      </c>
      <c r="H87" s="10" t="str">
        <f t="shared" si="14"/>
        <v/>
      </c>
      <c r="I87" s="10" t="str">
        <f t="shared" si="15"/>
        <v/>
      </c>
      <c r="J87" s="10" t="str">
        <f t="shared" si="10"/>
        <v/>
      </c>
      <c r="K87" s="10" t="e">
        <f t="shared" si="16"/>
        <v>#N/A</v>
      </c>
    </row>
    <row r="88" spans="1:11" x14ac:dyDescent="0.25">
      <c r="A88" s="9">
        <v>80</v>
      </c>
      <c r="B88" s="9" t="str">
        <f t="shared" si="9"/>
        <v/>
      </c>
      <c r="C88" s="9" t="str">
        <f>IF(Messergebnisse!D27="","",Messergebnisse!D27)</f>
        <v/>
      </c>
      <c r="D88" s="9" t="e">
        <f t="shared" si="11"/>
        <v>#N/A</v>
      </c>
      <c r="E88" s="9" t="e">
        <f t="shared" si="12"/>
        <v>#N/A</v>
      </c>
      <c r="F88" s="9" t="str">
        <f t="shared" si="17"/>
        <v/>
      </c>
      <c r="G88" s="10" t="str">
        <f t="shared" si="13"/>
        <v/>
      </c>
      <c r="H88" s="10" t="str">
        <f t="shared" si="14"/>
        <v/>
      </c>
      <c r="I88" s="10" t="str">
        <f t="shared" si="15"/>
        <v/>
      </c>
      <c r="J88" s="10" t="str">
        <f t="shared" si="10"/>
        <v/>
      </c>
      <c r="K88" s="10" t="e">
        <f t="shared" si="16"/>
        <v>#N/A</v>
      </c>
    </row>
    <row r="89" spans="1:11" x14ac:dyDescent="0.25">
      <c r="A89" s="9">
        <v>81</v>
      </c>
      <c r="B89" s="9" t="str">
        <f t="shared" si="9"/>
        <v/>
      </c>
      <c r="C89" s="9" t="str">
        <f>IF(Messergebnisse!D28="","",Messergebnisse!D28)</f>
        <v/>
      </c>
      <c r="D89" s="9" t="e">
        <f t="shared" si="11"/>
        <v>#N/A</v>
      </c>
      <c r="E89" s="9" t="e">
        <f t="shared" si="12"/>
        <v>#N/A</v>
      </c>
      <c r="F89" s="9" t="str">
        <f t="shared" si="17"/>
        <v/>
      </c>
      <c r="G89" s="10" t="str">
        <f t="shared" si="13"/>
        <v/>
      </c>
      <c r="H89" s="10" t="str">
        <f t="shared" si="14"/>
        <v/>
      </c>
      <c r="I89" s="10" t="str">
        <f t="shared" si="15"/>
        <v/>
      </c>
      <c r="J89" s="10" t="str">
        <f t="shared" si="10"/>
        <v/>
      </c>
      <c r="K89" s="10" t="e">
        <f t="shared" si="16"/>
        <v>#N/A</v>
      </c>
    </row>
    <row r="90" spans="1:11" x14ac:dyDescent="0.25">
      <c r="A90" s="9">
        <v>82</v>
      </c>
      <c r="B90" s="9" t="str">
        <f t="shared" si="9"/>
        <v/>
      </c>
      <c r="C90" s="9" t="str">
        <f>IF(Messergebnisse!D29="","",Messergebnisse!D29)</f>
        <v/>
      </c>
      <c r="D90" s="9" t="e">
        <f t="shared" si="11"/>
        <v>#N/A</v>
      </c>
      <c r="E90" s="9" t="e">
        <f t="shared" si="12"/>
        <v>#N/A</v>
      </c>
      <c r="F90" s="9" t="str">
        <f t="shared" si="17"/>
        <v/>
      </c>
      <c r="G90" s="10" t="str">
        <f t="shared" si="13"/>
        <v/>
      </c>
      <c r="H90" s="10" t="str">
        <f t="shared" si="14"/>
        <v/>
      </c>
      <c r="I90" s="10" t="str">
        <f t="shared" si="15"/>
        <v/>
      </c>
      <c r="J90" s="10" t="str">
        <f t="shared" si="10"/>
        <v/>
      </c>
      <c r="K90" s="10" t="e">
        <f t="shared" si="16"/>
        <v>#N/A</v>
      </c>
    </row>
    <row r="91" spans="1:11" x14ac:dyDescent="0.25">
      <c r="A91" s="9">
        <v>83</v>
      </c>
      <c r="B91" s="9" t="str">
        <f t="shared" si="9"/>
        <v/>
      </c>
      <c r="C91" s="9" t="str">
        <f>IF(Messergebnisse!D30="","",Messergebnisse!D30)</f>
        <v/>
      </c>
      <c r="D91" s="9" t="e">
        <f t="shared" si="11"/>
        <v>#N/A</v>
      </c>
      <c r="E91" s="9" t="e">
        <f t="shared" si="12"/>
        <v>#N/A</v>
      </c>
      <c r="F91" s="9" t="str">
        <f t="shared" si="17"/>
        <v/>
      </c>
      <c r="G91" s="10" t="str">
        <f t="shared" si="13"/>
        <v/>
      </c>
      <c r="H91" s="10" t="str">
        <f t="shared" si="14"/>
        <v/>
      </c>
      <c r="I91" s="10" t="str">
        <f t="shared" si="15"/>
        <v/>
      </c>
      <c r="J91" s="10" t="str">
        <f t="shared" si="10"/>
        <v/>
      </c>
      <c r="K91" s="10" t="e">
        <f t="shared" si="16"/>
        <v>#N/A</v>
      </c>
    </row>
    <row r="92" spans="1:11" x14ac:dyDescent="0.25">
      <c r="A92" s="9">
        <v>84</v>
      </c>
      <c r="B92" s="9" t="str">
        <f t="shared" si="9"/>
        <v/>
      </c>
      <c r="C92" s="9" t="str">
        <f>IF(Messergebnisse!D31="","",Messergebnisse!D31)</f>
        <v/>
      </c>
      <c r="D92" s="9" t="e">
        <f t="shared" si="11"/>
        <v>#N/A</v>
      </c>
      <c r="E92" s="9" t="e">
        <f t="shared" si="12"/>
        <v>#N/A</v>
      </c>
      <c r="F92" s="9" t="str">
        <f t="shared" si="17"/>
        <v/>
      </c>
      <c r="G92" s="10" t="str">
        <f t="shared" si="13"/>
        <v/>
      </c>
      <c r="H92" s="10" t="str">
        <f t="shared" si="14"/>
        <v/>
      </c>
      <c r="I92" s="10" t="str">
        <f t="shared" si="15"/>
        <v/>
      </c>
      <c r="J92" s="10" t="str">
        <f t="shared" si="10"/>
        <v/>
      </c>
      <c r="K92" s="10" t="e">
        <f t="shared" si="16"/>
        <v>#N/A</v>
      </c>
    </row>
    <row r="93" spans="1:11" x14ac:dyDescent="0.25">
      <c r="A93" s="9">
        <v>85</v>
      </c>
      <c r="B93" s="9" t="str">
        <f t="shared" si="9"/>
        <v/>
      </c>
      <c r="C93" s="9" t="str">
        <f>IF(Messergebnisse!D32="","",Messergebnisse!D32)</f>
        <v/>
      </c>
      <c r="D93" s="9" t="e">
        <f t="shared" si="11"/>
        <v>#N/A</v>
      </c>
      <c r="E93" s="9" t="e">
        <f t="shared" si="12"/>
        <v>#N/A</v>
      </c>
      <c r="F93" s="9" t="str">
        <f t="shared" si="17"/>
        <v/>
      </c>
      <c r="G93" s="10" t="str">
        <f t="shared" si="13"/>
        <v/>
      </c>
      <c r="H93" s="10" t="str">
        <f t="shared" si="14"/>
        <v/>
      </c>
      <c r="I93" s="10" t="str">
        <f t="shared" si="15"/>
        <v/>
      </c>
      <c r="J93" s="10" t="str">
        <f t="shared" si="10"/>
        <v/>
      </c>
      <c r="K93" s="10" t="e">
        <f t="shared" si="16"/>
        <v>#N/A</v>
      </c>
    </row>
    <row r="94" spans="1:11" x14ac:dyDescent="0.25">
      <c r="A94" s="9">
        <v>86</v>
      </c>
      <c r="B94" s="9" t="str">
        <f t="shared" si="9"/>
        <v/>
      </c>
      <c r="C94" s="9" t="str">
        <f>IF(Messergebnisse!D33="","",Messergebnisse!D33)</f>
        <v/>
      </c>
      <c r="D94" s="9" t="e">
        <f t="shared" si="11"/>
        <v>#N/A</v>
      </c>
      <c r="E94" s="9" t="e">
        <f t="shared" si="12"/>
        <v>#N/A</v>
      </c>
      <c r="F94" s="9" t="str">
        <f t="shared" si="17"/>
        <v/>
      </c>
      <c r="G94" s="10" t="str">
        <f t="shared" si="13"/>
        <v/>
      </c>
      <c r="H94" s="10" t="str">
        <f t="shared" si="14"/>
        <v/>
      </c>
      <c r="I94" s="10" t="str">
        <f t="shared" si="15"/>
        <v/>
      </c>
      <c r="J94" s="10" t="str">
        <f t="shared" si="10"/>
        <v/>
      </c>
      <c r="K94" s="10" t="e">
        <f t="shared" si="16"/>
        <v>#N/A</v>
      </c>
    </row>
    <row r="95" spans="1:11" x14ac:dyDescent="0.25">
      <c r="A95" s="9">
        <v>87</v>
      </c>
      <c r="B95" s="9" t="str">
        <f t="shared" si="9"/>
        <v/>
      </c>
      <c r="C95" s="9" t="str">
        <f>IF(Messergebnisse!D34="","",Messergebnisse!D34)</f>
        <v/>
      </c>
      <c r="D95" s="9" t="e">
        <f t="shared" si="11"/>
        <v>#N/A</v>
      </c>
      <c r="E95" s="9" t="e">
        <f t="shared" si="12"/>
        <v>#N/A</v>
      </c>
      <c r="F95" s="9" t="str">
        <f t="shared" si="17"/>
        <v/>
      </c>
      <c r="G95" s="10" t="str">
        <f t="shared" si="13"/>
        <v/>
      </c>
      <c r="H95" s="10" t="str">
        <f t="shared" si="14"/>
        <v/>
      </c>
      <c r="I95" s="10" t="str">
        <f t="shared" si="15"/>
        <v/>
      </c>
      <c r="J95" s="10" t="str">
        <f t="shared" si="10"/>
        <v/>
      </c>
      <c r="K95" s="10" t="e">
        <f t="shared" si="16"/>
        <v>#N/A</v>
      </c>
    </row>
    <row r="96" spans="1:11" x14ac:dyDescent="0.25">
      <c r="A96" s="9">
        <v>88</v>
      </c>
      <c r="B96" s="9" t="str">
        <f t="shared" si="9"/>
        <v/>
      </c>
      <c r="C96" s="9" t="str">
        <f>IF(Messergebnisse!D35="","",Messergebnisse!D35)</f>
        <v/>
      </c>
      <c r="D96" s="9" t="e">
        <f t="shared" si="11"/>
        <v>#N/A</v>
      </c>
      <c r="E96" s="9" t="e">
        <f t="shared" si="12"/>
        <v>#N/A</v>
      </c>
      <c r="F96" s="9" t="str">
        <f t="shared" si="17"/>
        <v/>
      </c>
      <c r="G96" s="10" t="str">
        <f t="shared" si="13"/>
        <v/>
      </c>
      <c r="H96" s="10" t="str">
        <f t="shared" si="14"/>
        <v/>
      </c>
      <c r="I96" s="10" t="str">
        <f t="shared" si="15"/>
        <v/>
      </c>
      <c r="J96" s="10" t="str">
        <f t="shared" si="10"/>
        <v/>
      </c>
      <c r="K96" s="10" t="e">
        <f t="shared" si="16"/>
        <v>#N/A</v>
      </c>
    </row>
    <row r="97" spans="1:11" x14ac:dyDescent="0.25">
      <c r="A97" s="9">
        <v>89</v>
      </c>
      <c r="B97" s="9" t="str">
        <f t="shared" si="9"/>
        <v/>
      </c>
      <c r="C97" s="9" t="str">
        <f>IF(Messergebnisse!D36="","",Messergebnisse!D36)</f>
        <v/>
      </c>
      <c r="D97" s="9" t="e">
        <f t="shared" si="11"/>
        <v>#N/A</v>
      </c>
      <c r="E97" s="9" t="e">
        <f t="shared" si="12"/>
        <v>#N/A</v>
      </c>
      <c r="F97" s="9" t="str">
        <f t="shared" si="17"/>
        <v/>
      </c>
      <c r="G97" s="10" t="str">
        <f t="shared" si="13"/>
        <v/>
      </c>
      <c r="H97" s="10" t="str">
        <f t="shared" si="14"/>
        <v/>
      </c>
      <c r="I97" s="10" t="str">
        <f t="shared" si="15"/>
        <v/>
      </c>
      <c r="J97" s="10" t="str">
        <f t="shared" si="10"/>
        <v/>
      </c>
      <c r="K97" s="10" t="e">
        <f t="shared" si="16"/>
        <v>#N/A</v>
      </c>
    </row>
    <row r="98" spans="1:11" x14ac:dyDescent="0.25">
      <c r="A98" s="9">
        <v>90</v>
      </c>
      <c r="B98" s="9" t="str">
        <f t="shared" si="9"/>
        <v/>
      </c>
      <c r="C98" s="9" t="str">
        <f>IF(Messergebnisse!D37="","",Messergebnisse!D37)</f>
        <v/>
      </c>
      <c r="D98" s="9" t="e">
        <f t="shared" si="11"/>
        <v>#N/A</v>
      </c>
      <c r="E98" s="9" t="e">
        <f t="shared" si="12"/>
        <v>#N/A</v>
      </c>
      <c r="F98" s="9" t="str">
        <f t="shared" si="17"/>
        <v/>
      </c>
      <c r="G98" s="10" t="str">
        <f t="shared" si="13"/>
        <v/>
      </c>
      <c r="H98" s="10" t="str">
        <f t="shared" si="14"/>
        <v/>
      </c>
      <c r="I98" s="10" t="str">
        <f t="shared" si="15"/>
        <v/>
      </c>
      <c r="J98" s="10" t="str">
        <f t="shared" si="10"/>
        <v/>
      </c>
      <c r="K98" s="10" t="e">
        <f t="shared" si="16"/>
        <v>#N/A</v>
      </c>
    </row>
    <row r="99" spans="1:11" x14ac:dyDescent="0.25">
      <c r="A99" s="9">
        <v>91</v>
      </c>
      <c r="B99" s="9" t="str">
        <f t="shared" si="9"/>
        <v/>
      </c>
      <c r="C99" s="9" t="str">
        <f>IF(Messergebnisse!D38="","",Messergebnisse!D38)</f>
        <v/>
      </c>
      <c r="D99" s="9" t="e">
        <f t="shared" si="11"/>
        <v>#N/A</v>
      </c>
      <c r="E99" s="9" t="e">
        <f t="shared" si="12"/>
        <v>#N/A</v>
      </c>
      <c r="F99" s="9" t="str">
        <f t="shared" si="17"/>
        <v/>
      </c>
      <c r="G99" s="10" t="str">
        <f t="shared" si="13"/>
        <v/>
      </c>
      <c r="H99" s="10" t="str">
        <f t="shared" si="14"/>
        <v/>
      </c>
      <c r="I99" s="10" t="str">
        <f t="shared" si="15"/>
        <v/>
      </c>
      <c r="J99" s="10" t="str">
        <f t="shared" si="10"/>
        <v/>
      </c>
      <c r="K99" s="10" t="e">
        <f t="shared" si="16"/>
        <v>#N/A</v>
      </c>
    </row>
    <row r="100" spans="1:11" x14ac:dyDescent="0.25">
      <c r="A100" s="9">
        <v>92</v>
      </c>
      <c r="B100" s="9" t="str">
        <f t="shared" si="9"/>
        <v/>
      </c>
      <c r="C100" s="9" t="str">
        <f>IF(Messergebnisse!D39="","",Messergebnisse!D39)</f>
        <v/>
      </c>
      <c r="D100" s="9" t="e">
        <f t="shared" si="11"/>
        <v>#N/A</v>
      </c>
      <c r="E100" s="9" t="e">
        <f t="shared" si="12"/>
        <v>#N/A</v>
      </c>
      <c r="F100" s="9" t="str">
        <f t="shared" si="17"/>
        <v/>
      </c>
      <c r="G100" s="10" t="str">
        <f t="shared" si="13"/>
        <v/>
      </c>
      <c r="H100" s="10" t="str">
        <f t="shared" si="14"/>
        <v/>
      </c>
      <c r="I100" s="10" t="str">
        <f t="shared" si="15"/>
        <v/>
      </c>
      <c r="J100" s="10" t="str">
        <f t="shared" si="10"/>
        <v/>
      </c>
      <c r="K100" s="10" t="e">
        <f t="shared" si="16"/>
        <v>#N/A</v>
      </c>
    </row>
    <row r="101" spans="1:11" x14ac:dyDescent="0.25">
      <c r="A101" s="9">
        <v>93</v>
      </c>
      <c r="B101" s="9" t="str">
        <f t="shared" si="9"/>
        <v/>
      </c>
      <c r="C101" s="9" t="str">
        <f>IF(Messergebnisse!D40="","",Messergebnisse!D40)</f>
        <v/>
      </c>
      <c r="D101" s="9" t="e">
        <f t="shared" si="11"/>
        <v>#N/A</v>
      </c>
      <c r="E101" s="9" t="e">
        <f t="shared" si="12"/>
        <v>#N/A</v>
      </c>
      <c r="F101" s="9" t="str">
        <f t="shared" si="17"/>
        <v/>
      </c>
      <c r="G101" s="10" t="str">
        <f t="shared" si="13"/>
        <v/>
      </c>
      <c r="H101" s="10" t="str">
        <f t="shared" si="14"/>
        <v/>
      </c>
      <c r="I101" s="10" t="str">
        <f t="shared" si="15"/>
        <v/>
      </c>
      <c r="J101" s="10" t="str">
        <f t="shared" si="10"/>
        <v/>
      </c>
      <c r="K101" s="10" t="e">
        <f t="shared" si="16"/>
        <v>#N/A</v>
      </c>
    </row>
    <row r="102" spans="1:11" x14ac:dyDescent="0.25">
      <c r="A102" s="9">
        <v>94</v>
      </c>
      <c r="B102" s="9" t="str">
        <f t="shared" si="9"/>
        <v/>
      </c>
      <c r="C102" s="9" t="str">
        <f>IF(Messergebnisse!D41="","",Messergebnisse!D41)</f>
        <v/>
      </c>
      <c r="D102" s="9" t="e">
        <f t="shared" si="11"/>
        <v>#N/A</v>
      </c>
      <c r="E102" s="9" t="e">
        <f t="shared" si="12"/>
        <v>#N/A</v>
      </c>
      <c r="F102" s="9" t="str">
        <f t="shared" si="17"/>
        <v/>
      </c>
      <c r="G102" s="10" t="str">
        <f t="shared" si="13"/>
        <v/>
      </c>
      <c r="H102" s="10" t="str">
        <f t="shared" si="14"/>
        <v/>
      </c>
      <c r="I102" s="10" t="str">
        <f t="shared" si="15"/>
        <v/>
      </c>
      <c r="J102" s="10" t="str">
        <f t="shared" si="10"/>
        <v/>
      </c>
      <c r="K102" s="10" t="e">
        <f t="shared" si="16"/>
        <v>#N/A</v>
      </c>
    </row>
    <row r="103" spans="1:11" x14ac:dyDescent="0.25">
      <c r="A103" s="9">
        <v>95</v>
      </c>
      <c r="B103" s="9" t="str">
        <f t="shared" si="9"/>
        <v/>
      </c>
      <c r="C103" s="9" t="str">
        <f>IF(Messergebnisse!D42="","",Messergebnisse!D42)</f>
        <v/>
      </c>
      <c r="D103" s="9" t="e">
        <f t="shared" si="11"/>
        <v>#N/A</v>
      </c>
      <c r="E103" s="9" t="e">
        <f t="shared" si="12"/>
        <v>#N/A</v>
      </c>
      <c r="F103" s="9" t="str">
        <f t="shared" si="17"/>
        <v/>
      </c>
      <c r="G103" s="10" t="str">
        <f t="shared" si="13"/>
        <v/>
      </c>
      <c r="H103" s="10" t="str">
        <f t="shared" si="14"/>
        <v/>
      </c>
      <c r="I103" s="10" t="str">
        <f t="shared" si="15"/>
        <v/>
      </c>
      <c r="J103" s="10" t="str">
        <f t="shared" si="10"/>
        <v/>
      </c>
      <c r="K103" s="10" t="e">
        <f t="shared" si="16"/>
        <v>#N/A</v>
      </c>
    </row>
    <row r="104" spans="1:11" x14ac:dyDescent="0.25">
      <c r="A104" s="9">
        <v>96</v>
      </c>
      <c r="B104" s="9" t="str">
        <f t="shared" si="9"/>
        <v/>
      </c>
      <c r="C104" s="9" t="str">
        <f>IF(Messergebnisse!D43="","",Messergebnisse!D43)</f>
        <v/>
      </c>
      <c r="D104" s="9" t="e">
        <f t="shared" si="11"/>
        <v>#N/A</v>
      </c>
      <c r="E104" s="9" t="e">
        <f t="shared" si="12"/>
        <v>#N/A</v>
      </c>
      <c r="F104" s="9" t="str">
        <f t="shared" si="17"/>
        <v/>
      </c>
      <c r="G104" s="10" t="str">
        <f t="shared" si="13"/>
        <v/>
      </c>
      <c r="H104" s="10" t="str">
        <f t="shared" si="14"/>
        <v/>
      </c>
      <c r="I104" s="10" t="str">
        <f t="shared" si="15"/>
        <v/>
      </c>
      <c r="J104" s="10" t="str">
        <f t="shared" si="10"/>
        <v/>
      </c>
      <c r="K104" s="10" t="e">
        <f t="shared" si="16"/>
        <v>#N/A</v>
      </c>
    </row>
    <row r="105" spans="1:11" x14ac:dyDescent="0.25">
      <c r="A105" s="9">
        <v>97</v>
      </c>
      <c r="B105" s="9" t="str">
        <f t="shared" si="9"/>
        <v/>
      </c>
      <c r="C105" s="9" t="str">
        <f>IF(Messergebnisse!D44="","",Messergebnisse!D44)</f>
        <v/>
      </c>
      <c r="D105" s="9" t="e">
        <f t="shared" si="11"/>
        <v>#N/A</v>
      </c>
      <c r="E105" s="9" t="e">
        <f t="shared" si="12"/>
        <v>#N/A</v>
      </c>
      <c r="F105" s="9" t="str">
        <f t="shared" si="17"/>
        <v/>
      </c>
      <c r="G105" s="10" t="str">
        <f t="shared" si="13"/>
        <v/>
      </c>
      <c r="H105" s="10" t="str">
        <f t="shared" si="14"/>
        <v/>
      </c>
      <c r="I105" s="10" t="str">
        <f t="shared" si="15"/>
        <v/>
      </c>
      <c r="J105" s="10" t="str">
        <f t="shared" si="10"/>
        <v/>
      </c>
      <c r="K105" s="10" t="e">
        <f t="shared" si="16"/>
        <v>#N/A</v>
      </c>
    </row>
    <row r="106" spans="1:11" x14ac:dyDescent="0.25">
      <c r="A106" s="9">
        <v>98</v>
      </c>
      <c r="B106" s="9" t="str">
        <f t="shared" si="9"/>
        <v/>
      </c>
      <c r="C106" s="9" t="str">
        <f>IF(Messergebnisse!D45="","",Messergebnisse!D45)</f>
        <v/>
      </c>
      <c r="D106" s="9" t="e">
        <f t="shared" si="11"/>
        <v>#N/A</v>
      </c>
      <c r="E106" s="9" t="e">
        <f t="shared" si="12"/>
        <v>#N/A</v>
      </c>
      <c r="F106" s="9" t="str">
        <f t="shared" si="17"/>
        <v/>
      </c>
      <c r="G106" s="10" t="str">
        <f t="shared" si="13"/>
        <v/>
      </c>
      <c r="H106" s="10" t="str">
        <f t="shared" si="14"/>
        <v/>
      </c>
      <c r="I106" s="10" t="str">
        <f t="shared" si="15"/>
        <v/>
      </c>
      <c r="J106" s="10" t="str">
        <f t="shared" si="10"/>
        <v/>
      </c>
      <c r="K106" s="10" t="e">
        <f t="shared" si="16"/>
        <v>#N/A</v>
      </c>
    </row>
    <row r="107" spans="1:11" x14ac:dyDescent="0.25">
      <c r="A107" s="9">
        <v>99</v>
      </c>
      <c r="B107" s="9" t="str">
        <f t="shared" si="9"/>
        <v/>
      </c>
      <c r="C107" s="9" t="str">
        <f>IF(Messergebnisse!D46="","",Messergebnisse!D46)</f>
        <v/>
      </c>
      <c r="D107" s="9" t="e">
        <f t="shared" si="11"/>
        <v>#N/A</v>
      </c>
      <c r="E107" s="9" t="e">
        <f t="shared" si="12"/>
        <v>#N/A</v>
      </c>
      <c r="F107" s="9" t="str">
        <f t="shared" si="17"/>
        <v/>
      </c>
      <c r="G107" s="10" t="str">
        <f t="shared" si="13"/>
        <v/>
      </c>
      <c r="H107" s="10" t="str">
        <f t="shared" si="14"/>
        <v/>
      </c>
      <c r="I107" s="10" t="str">
        <f t="shared" si="15"/>
        <v/>
      </c>
      <c r="J107" s="10" t="str">
        <f t="shared" si="10"/>
        <v/>
      </c>
      <c r="K107" s="10" t="e">
        <f t="shared" si="16"/>
        <v>#N/A</v>
      </c>
    </row>
    <row r="108" spans="1:11" x14ac:dyDescent="0.25">
      <c r="A108" s="9">
        <v>100</v>
      </c>
      <c r="B108" s="9" t="str">
        <f t="shared" si="9"/>
        <v/>
      </c>
      <c r="C108" s="9" t="str">
        <f>IF(Messergebnisse!D47="","",Messergebnisse!D47)</f>
        <v/>
      </c>
      <c r="D108" s="9" t="e">
        <f t="shared" si="11"/>
        <v>#N/A</v>
      </c>
      <c r="E108" s="9" t="e">
        <f t="shared" si="12"/>
        <v>#N/A</v>
      </c>
      <c r="F108" s="9" t="str">
        <f t="shared" si="17"/>
        <v/>
      </c>
      <c r="G108" s="10" t="str">
        <f t="shared" si="13"/>
        <v/>
      </c>
      <c r="H108" s="10" t="str">
        <f t="shared" si="14"/>
        <v/>
      </c>
      <c r="I108" s="10" t="str">
        <f t="shared" si="15"/>
        <v/>
      </c>
      <c r="J108" s="10" t="str">
        <f t="shared" si="10"/>
        <v/>
      </c>
      <c r="K108" s="10" t="e">
        <f t="shared" si="16"/>
        <v>#N/A</v>
      </c>
    </row>
    <row r="109" spans="1:11" x14ac:dyDescent="0.25">
      <c r="A109" s="9">
        <v>101</v>
      </c>
      <c r="B109" s="9" t="str">
        <f t="shared" si="9"/>
        <v/>
      </c>
      <c r="C109" s="9" t="str">
        <f>IF(Messergebnisse!D48="","",Messergebnisse!D48)</f>
        <v/>
      </c>
      <c r="D109" s="9" t="e">
        <f t="shared" si="11"/>
        <v>#N/A</v>
      </c>
      <c r="E109" s="9" t="e">
        <f t="shared" si="12"/>
        <v>#N/A</v>
      </c>
      <c r="F109" s="9" t="str">
        <f t="shared" si="17"/>
        <v/>
      </c>
      <c r="G109" s="10" t="str">
        <f t="shared" si="13"/>
        <v/>
      </c>
      <c r="H109" s="10" t="str">
        <f t="shared" si="14"/>
        <v/>
      </c>
      <c r="I109" s="10" t="str">
        <f t="shared" si="15"/>
        <v/>
      </c>
      <c r="J109" s="10" t="str">
        <f t="shared" si="10"/>
        <v/>
      </c>
      <c r="K109" s="10" t="e">
        <f t="shared" si="16"/>
        <v>#N/A</v>
      </c>
    </row>
    <row r="110" spans="1:11" x14ac:dyDescent="0.25">
      <c r="A110" s="9">
        <v>102</v>
      </c>
      <c r="B110" s="9" t="str">
        <f t="shared" si="9"/>
        <v/>
      </c>
      <c r="C110" s="9" t="str">
        <f>IF(Messergebnisse!D49="","",Messergebnisse!D49)</f>
        <v/>
      </c>
      <c r="D110" s="9" t="e">
        <f t="shared" si="11"/>
        <v>#N/A</v>
      </c>
      <c r="E110" s="9" t="e">
        <f t="shared" si="12"/>
        <v>#N/A</v>
      </c>
      <c r="F110" s="9" t="str">
        <f t="shared" si="17"/>
        <v/>
      </c>
      <c r="G110" s="10" t="str">
        <f t="shared" si="13"/>
        <v/>
      </c>
      <c r="H110" s="10" t="str">
        <f t="shared" si="14"/>
        <v/>
      </c>
      <c r="I110" s="10" t="str">
        <f t="shared" si="15"/>
        <v/>
      </c>
      <c r="J110" s="10" t="str">
        <f t="shared" si="10"/>
        <v/>
      </c>
      <c r="K110" s="10" t="e">
        <f t="shared" si="16"/>
        <v>#N/A</v>
      </c>
    </row>
    <row r="111" spans="1:11" x14ac:dyDescent="0.25">
      <c r="A111" s="9">
        <v>103</v>
      </c>
      <c r="B111" s="9" t="str">
        <f t="shared" si="9"/>
        <v/>
      </c>
      <c r="C111" s="9" t="str">
        <f>IF(Messergebnisse!D50="","",Messergebnisse!D50)</f>
        <v/>
      </c>
      <c r="D111" s="9" t="e">
        <f t="shared" si="11"/>
        <v>#N/A</v>
      </c>
      <c r="E111" s="9" t="e">
        <f t="shared" si="12"/>
        <v>#N/A</v>
      </c>
      <c r="F111" s="9" t="str">
        <f t="shared" si="17"/>
        <v/>
      </c>
      <c r="G111" s="10" t="str">
        <f t="shared" si="13"/>
        <v/>
      </c>
      <c r="H111" s="10" t="str">
        <f t="shared" si="14"/>
        <v/>
      </c>
      <c r="I111" s="10" t="str">
        <f t="shared" si="15"/>
        <v/>
      </c>
      <c r="J111" s="10" t="str">
        <f t="shared" si="10"/>
        <v/>
      </c>
      <c r="K111" s="10" t="e">
        <f t="shared" si="16"/>
        <v>#N/A</v>
      </c>
    </row>
    <row r="112" spans="1:11" x14ac:dyDescent="0.25">
      <c r="A112" s="9">
        <v>104</v>
      </c>
      <c r="B112" s="9" t="str">
        <f t="shared" si="9"/>
        <v/>
      </c>
      <c r="C112" s="9" t="str">
        <f>IF(Messergebnisse!D51="","",Messergebnisse!D51)</f>
        <v/>
      </c>
      <c r="D112" s="9" t="e">
        <f t="shared" si="11"/>
        <v>#N/A</v>
      </c>
      <c r="E112" s="9" t="e">
        <f t="shared" si="12"/>
        <v>#N/A</v>
      </c>
      <c r="F112" s="9" t="str">
        <f t="shared" si="17"/>
        <v/>
      </c>
      <c r="G112" s="10" t="str">
        <f t="shared" si="13"/>
        <v/>
      </c>
      <c r="H112" s="10" t="str">
        <f t="shared" si="14"/>
        <v/>
      </c>
      <c r="I112" s="10" t="str">
        <f t="shared" si="15"/>
        <v/>
      </c>
      <c r="J112" s="10" t="str">
        <f t="shared" si="10"/>
        <v/>
      </c>
      <c r="K112" s="10" t="e">
        <f t="shared" si="16"/>
        <v>#N/A</v>
      </c>
    </row>
    <row r="113" spans="1:11" x14ac:dyDescent="0.25">
      <c r="A113" s="9">
        <v>105</v>
      </c>
      <c r="B113" s="9" t="str">
        <f>_xlfn.IFNA(IF(C113="",#N/A,A113),"")</f>
        <v/>
      </c>
      <c r="C113" s="9" t="str">
        <f>IF(Messergebnisse!D52="","",Messergebnisse!D52)</f>
        <v/>
      </c>
      <c r="D113" s="9" t="e">
        <f t="shared" si="11"/>
        <v>#N/A</v>
      </c>
      <c r="E113" s="9" t="e">
        <f t="shared" si="12"/>
        <v>#N/A</v>
      </c>
      <c r="F113" s="9" t="str">
        <f t="shared" si="17"/>
        <v/>
      </c>
      <c r="G113" s="10" t="str">
        <f t="shared" si="13"/>
        <v/>
      </c>
      <c r="H113" s="10" t="str">
        <f t="shared" si="14"/>
        <v/>
      </c>
      <c r="I113" s="10" t="str">
        <f t="shared" si="15"/>
        <v/>
      </c>
      <c r="J113" s="10" t="str">
        <f t="shared" si="10"/>
        <v/>
      </c>
      <c r="K113" s="10" t="e">
        <f t="shared" si="16"/>
        <v>#N/A</v>
      </c>
    </row>
    <row r="114" spans="1:11" x14ac:dyDescent="0.25">
      <c r="A114" s="9">
        <v>106</v>
      </c>
      <c r="B114" s="9" t="str">
        <f t="shared" ref="B114:B177" si="18">_xlfn.IFNA(IF(C114="",#N/A,A114),"")</f>
        <v/>
      </c>
      <c r="C114" s="9" t="str">
        <f>IF(Messergebnisse!D53="","",Messergebnisse!D53)</f>
        <v/>
      </c>
      <c r="D114" s="9" t="e">
        <f t="shared" si="11"/>
        <v>#N/A</v>
      </c>
      <c r="E114" s="9" t="e">
        <f t="shared" si="12"/>
        <v>#N/A</v>
      </c>
      <c r="F114" s="9" t="str">
        <f t="shared" si="17"/>
        <v/>
      </c>
      <c r="G114" s="10" t="str">
        <f t="shared" si="13"/>
        <v/>
      </c>
      <c r="H114" s="10" t="str">
        <f t="shared" si="14"/>
        <v/>
      </c>
      <c r="I114" s="10" t="str">
        <f t="shared" si="15"/>
        <v/>
      </c>
      <c r="J114" s="10" t="str">
        <f t="shared" si="10"/>
        <v/>
      </c>
      <c r="K114" s="10" t="e">
        <f t="shared" si="16"/>
        <v>#N/A</v>
      </c>
    </row>
    <row r="115" spans="1:11" x14ac:dyDescent="0.25">
      <c r="A115" s="9">
        <v>107</v>
      </c>
      <c r="B115" s="9" t="str">
        <f t="shared" si="18"/>
        <v/>
      </c>
      <c r="C115" s="9" t="str">
        <f>IF(Messergebnisse!D54="","",Messergebnisse!D54)</f>
        <v/>
      </c>
      <c r="D115" s="9" t="e">
        <f t="shared" si="11"/>
        <v>#N/A</v>
      </c>
      <c r="E115" s="9" t="e">
        <f t="shared" si="12"/>
        <v>#N/A</v>
      </c>
      <c r="F115" s="9" t="str">
        <f t="shared" si="17"/>
        <v/>
      </c>
      <c r="G115" s="10" t="str">
        <f t="shared" si="13"/>
        <v/>
      </c>
      <c r="H115" s="10" t="str">
        <f t="shared" si="14"/>
        <v/>
      </c>
      <c r="I115" s="10" t="str">
        <f t="shared" si="15"/>
        <v/>
      </c>
      <c r="J115" s="10" t="str">
        <f t="shared" si="10"/>
        <v/>
      </c>
      <c r="K115" s="10" t="e">
        <f t="shared" si="16"/>
        <v>#N/A</v>
      </c>
    </row>
    <row r="116" spans="1:11" x14ac:dyDescent="0.25">
      <c r="A116" s="9">
        <v>108</v>
      </c>
      <c r="B116" s="9" t="str">
        <f t="shared" si="18"/>
        <v/>
      </c>
      <c r="C116" s="9" t="str">
        <f>IF(Messergebnisse!D55="","",Messergebnisse!D55)</f>
        <v/>
      </c>
      <c r="D116" s="9" t="e">
        <f t="shared" si="11"/>
        <v>#N/A</v>
      </c>
      <c r="E116" s="9" t="e">
        <f t="shared" si="12"/>
        <v>#N/A</v>
      </c>
      <c r="F116" s="9" t="str">
        <f t="shared" si="17"/>
        <v/>
      </c>
      <c r="G116" s="10" t="str">
        <f t="shared" si="13"/>
        <v/>
      </c>
      <c r="H116" s="10" t="str">
        <f t="shared" si="14"/>
        <v/>
      </c>
      <c r="I116" s="10" t="str">
        <f t="shared" si="15"/>
        <v/>
      </c>
      <c r="J116" s="10" t="str">
        <f t="shared" si="10"/>
        <v/>
      </c>
      <c r="K116" s="10" t="e">
        <f t="shared" si="16"/>
        <v>#N/A</v>
      </c>
    </row>
    <row r="117" spans="1:11" x14ac:dyDescent="0.25">
      <c r="A117" s="9">
        <v>109</v>
      </c>
      <c r="B117" s="9" t="str">
        <f t="shared" si="18"/>
        <v/>
      </c>
      <c r="C117" s="9" t="str">
        <f>IF(Messergebnisse!F2="","",Messergebnisse!F2)</f>
        <v/>
      </c>
      <c r="D117" s="9" t="e">
        <f t="shared" si="11"/>
        <v>#N/A</v>
      </c>
      <c r="E117" s="9" t="e">
        <f t="shared" si="12"/>
        <v>#N/A</v>
      </c>
      <c r="F117" s="9" t="str">
        <f t="shared" si="17"/>
        <v/>
      </c>
      <c r="G117" s="10" t="str">
        <f t="shared" si="13"/>
        <v/>
      </c>
      <c r="H117" s="10" t="str">
        <f t="shared" si="14"/>
        <v/>
      </c>
      <c r="I117" s="10" t="str">
        <f t="shared" si="15"/>
        <v/>
      </c>
      <c r="J117" s="10" t="str">
        <f t="shared" si="10"/>
        <v/>
      </c>
      <c r="K117" s="10" t="e">
        <f t="shared" si="16"/>
        <v>#N/A</v>
      </c>
    </row>
    <row r="118" spans="1:11" x14ac:dyDescent="0.25">
      <c r="A118" s="9">
        <v>110</v>
      </c>
      <c r="B118" s="9" t="str">
        <f t="shared" si="18"/>
        <v/>
      </c>
      <c r="C118" s="9" t="str">
        <f>IF(Messergebnisse!F3="","",Messergebnisse!F3)</f>
        <v/>
      </c>
      <c r="D118" s="9" t="e">
        <f t="shared" si="11"/>
        <v>#N/A</v>
      </c>
      <c r="E118" s="9" t="e">
        <f t="shared" si="12"/>
        <v>#N/A</v>
      </c>
      <c r="F118" s="9" t="str">
        <f t="shared" si="17"/>
        <v/>
      </c>
      <c r="G118" s="10" t="str">
        <f t="shared" si="13"/>
        <v/>
      </c>
      <c r="H118" s="10" t="str">
        <f t="shared" si="14"/>
        <v/>
      </c>
      <c r="I118" s="10" t="str">
        <f t="shared" si="15"/>
        <v/>
      </c>
      <c r="J118" s="10" t="str">
        <f t="shared" si="10"/>
        <v/>
      </c>
      <c r="K118" s="10" t="e">
        <f t="shared" si="16"/>
        <v>#N/A</v>
      </c>
    </row>
    <row r="119" spans="1:11" x14ac:dyDescent="0.25">
      <c r="A119" s="9">
        <v>111</v>
      </c>
      <c r="B119" s="9" t="str">
        <f t="shared" si="18"/>
        <v/>
      </c>
      <c r="C119" s="9" t="str">
        <f>IF(Messergebnisse!F4="","",Messergebnisse!F4)</f>
        <v/>
      </c>
      <c r="D119" s="9" t="e">
        <f t="shared" si="11"/>
        <v>#N/A</v>
      </c>
      <c r="E119" s="9" t="e">
        <f t="shared" si="12"/>
        <v>#N/A</v>
      </c>
      <c r="F119" s="9" t="str">
        <f t="shared" si="17"/>
        <v/>
      </c>
      <c r="G119" s="10" t="str">
        <f t="shared" si="13"/>
        <v/>
      </c>
      <c r="H119" s="10" t="str">
        <f t="shared" si="14"/>
        <v/>
      </c>
      <c r="I119" s="10" t="str">
        <f t="shared" si="15"/>
        <v/>
      </c>
      <c r="J119" s="10" t="str">
        <f t="shared" si="10"/>
        <v/>
      </c>
      <c r="K119" s="10" t="e">
        <f t="shared" si="16"/>
        <v>#N/A</v>
      </c>
    </row>
    <row r="120" spans="1:11" x14ac:dyDescent="0.25">
      <c r="A120" s="9">
        <v>112</v>
      </c>
      <c r="B120" s="9" t="str">
        <f t="shared" si="18"/>
        <v/>
      </c>
      <c r="C120" s="9" t="str">
        <f>IF(Messergebnisse!F5="","",Messergebnisse!F5)</f>
        <v/>
      </c>
      <c r="D120" s="9" t="e">
        <f t="shared" si="11"/>
        <v>#N/A</v>
      </c>
      <c r="E120" s="9" t="e">
        <f t="shared" si="12"/>
        <v>#N/A</v>
      </c>
      <c r="F120" s="9" t="str">
        <f t="shared" si="17"/>
        <v/>
      </c>
      <c r="G120" s="10" t="str">
        <f t="shared" si="13"/>
        <v/>
      </c>
      <c r="H120" s="10" t="str">
        <f t="shared" si="14"/>
        <v/>
      </c>
      <c r="I120" s="10" t="str">
        <f t="shared" si="15"/>
        <v/>
      </c>
      <c r="J120" s="10" t="str">
        <f t="shared" si="10"/>
        <v/>
      </c>
      <c r="K120" s="10" t="e">
        <f t="shared" si="16"/>
        <v>#N/A</v>
      </c>
    </row>
    <row r="121" spans="1:11" x14ac:dyDescent="0.25">
      <c r="A121" s="9">
        <v>113</v>
      </c>
      <c r="B121" s="9" t="str">
        <f t="shared" si="18"/>
        <v/>
      </c>
      <c r="C121" s="9" t="str">
        <f>IF(Messergebnisse!F6="","",Messergebnisse!F6)</f>
        <v/>
      </c>
      <c r="D121" s="9" t="e">
        <f t="shared" si="11"/>
        <v>#N/A</v>
      </c>
      <c r="E121" s="9" t="e">
        <f t="shared" si="12"/>
        <v>#N/A</v>
      </c>
      <c r="F121" s="9" t="str">
        <f t="shared" si="17"/>
        <v/>
      </c>
      <c r="G121" s="10" t="str">
        <f t="shared" si="13"/>
        <v/>
      </c>
      <c r="H121" s="10" t="str">
        <f t="shared" si="14"/>
        <v/>
      </c>
      <c r="I121" s="10" t="str">
        <f t="shared" si="15"/>
        <v/>
      </c>
      <c r="J121" s="10" t="str">
        <f t="shared" si="10"/>
        <v/>
      </c>
      <c r="K121" s="10" t="e">
        <f t="shared" si="16"/>
        <v>#N/A</v>
      </c>
    </row>
    <row r="122" spans="1:11" x14ac:dyDescent="0.25">
      <c r="A122" s="9">
        <v>114</v>
      </c>
      <c r="B122" s="9" t="str">
        <f t="shared" si="18"/>
        <v/>
      </c>
      <c r="C122" s="9" t="str">
        <f>IF(Messergebnisse!F7="","",Messergebnisse!F7)</f>
        <v/>
      </c>
      <c r="D122" s="9" t="e">
        <f t="shared" si="11"/>
        <v>#N/A</v>
      </c>
      <c r="E122" s="9" t="e">
        <f t="shared" si="12"/>
        <v>#N/A</v>
      </c>
      <c r="F122" s="9" t="str">
        <f t="shared" si="17"/>
        <v/>
      </c>
      <c r="G122" s="10" t="str">
        <f t="shared" si="13"/>
        <v/>
      </c>
      <c r="H122" s="10" t="str">
        <f t="shared" si="14"/>
        <v/>
      </c>
      <c r="I122" s="10" t="str">
        <f t="shared" si="15"/>
        <v/>
      </c>
      <c r="J122" s="10" t="str">
        <f t="shared" si="10"/>
        <v/>
      </c>
      <c r="K122" s="10" t="e">
        <f t="shared" si="16"/>
        <v>#N/A</v>
      </c>
    </row>
    <row r="123" spans="1:11" x14ac:dyDescent="0.25">
      <c r="A123" s="9">
        <v>115</v>
      </c>
      <c r="B123" s="9" t="str">
        <f t="shared" si="18"/>
        <v/>
      </c>
      <c r="C123" s="9" t="str">
        <f>IF(Messergebnisse!F8="","",Messergebnisse!F8)</f>
        <v/>
      </c>
      <c r="D123" s="9" t="e">
        <f t="shared" si="11"/>
        <v>#N/A</v>
      </c>
      <c r="E123" s="9" t="e">
        <f t="shared" si="12"/>
        <v>#N/A</v>
      </c>
      <c r="F123" s="9" t="str">
        <f t="shared" si="17"/>
        <v/>
      </c>
      <c r="G123" s="10" t="str">
        <f t="shared" si="13"/>
        <v/>
      </c>
      <c r="H123" s="10" t="str">
        <f t="shared" si="14"/>
        <v/>
      </c>
      <c r="I123" s="10" t="str">
        <f t="shared" si="15"/>
        <v/>
      </c>
      <c r="J123" s="10" t="str">
        <f t="shared" si="10"/>
        <v/>
      </c>
      <c r="K123" s="10" t="e">
        <f t="shared" si="16"/>
        <v>#N/A</v>
      </c>
    </row>
    <row r="124" spans="1:11" x14ac:dyDescent="0.25">
      <c r="A124" s="9">
        <v>116</v>
      </c>
      <c r="B124" s="9" t="str">
        <f t="shared" si="18"/>
        <v/>
      </c>
      <c r="C124" s="9" t="str">
        <f>IF(Messergebnisse!F9="","",Messergebnisse!F9)</f>
        <v/>
      </c>
      <c r="D124" s="9" t="e">
        <f t="shared" si="11"/>
        <v>#N/A</v>
      </c>
      <c r="E124" s="9" t="e">
        <f t="shared" si="12"/>
        <v>#N/A</v>
      </c>
      <c r="F124" s="9" t="str">
        <f t="shared" si="17"/>
        <v/>
      </c>
      <c r="G124" s="10" t="str">
        <f t="shared" si="13"/>
        <v/>
      </c>
      <c r="H124" s="10" t="str">
        <f t="shared" si="14"/>
        <v/>
      </c>
      <c r="I124" s="10" t="str">
        <f t="shared" si="15"/>
        <v/>
      </c>
      <c r="J124" s="10" t="str">
        <f t="shared" si="10"/>
        <v/>
      </c>
      <c r="K124" s="10" t="e">
        <f t="shared" si="16"/>
        <v>#N/A</v>
      </c>
    </row>
    <row r="125" spans="1:11" x14ac:dyDescent="0.25">
      <c r="A125" s="9">
        <v>117</v>
      </c>
      <c r="B125" s="9" t="str">
        <f t="shared" si="18"/>
        <v/>
      </c>
      <c r="C125" s="9" t="str">
        <f>IF(Messergebnisse!F10="","",Messergebnisse!F10)</f>
        <v/>
      </c>
      <c r="D125" s="9" t="e">
        <f t="shared" si="11"/>
        <v>#N/A</v>
      </c>
      <c r="E125" s="9" t="e">
        <f t="shared" si="12"/>
        <v>#N/A</v>
      </c>
      <c r="F125" s="9" t="str">
        <f t="shared" si="17"/>
        <v/>
      </c>
      <c r="G125" s="10" t="str">
        <f t="shared" si="13"/>
        <v/>
      </c>
      <c r="H125" s="10" t="str">
        <f t="shared" si="14"/>
        <v/>
      </c>
      <c r="I125" s="10" t="str">
        <f t="shared" si="15"/>
        <v/>
      </c>
      <c r="J125" s="10" t="str">
        <f t="shared" si="10"/>
        <v/>
      </c>
      <c r="K125" s="10" t="e">
        <f t="shared" si="16"/>
        <v>#N/A</v>
      </c>
    </row>
    <row r="126" spans="1:11" x14ac:dyDescent="0.25">
      <c r="A126" s="9">
        <v>118</v>
      </c>
      <c r="B126" s="9" t="str">
        <f t="shared" si="18"/>
        <v/>
      </c>
      <c r="C126" s="9" t="str">
        <f>IF(Messergebnisse!F11="","",Messergebnisse!F11)</f>
        <v/>
      </c>
      <c r="D126" s="9" t="e">
        <f t="shared" si="11"/>
        <v>#N/A</v>
      </c>
      <c r="E126" s="9" t="e">
        <f t="shared" si="12"/>
        <v>#N/A</v>
      </c>
      <c r="F126" s="9" t="str">
        <f t="shared" si="17"/>
        <v/>
      </c>
      <c r="G126" s="10" t="str">
        <f t="shared" si="13"/>
        <v/>
      </c>
      <c r="H126" s="10" t="str">
        <f t="shared" si="14"/>
        <v/>
      </c>
      <c r="I126" s="10" t="str">
        <f t="shared" si="15"/>
        <v/>
      </c>
      <c r="J126" s="10" t="str">
        <f t="shared" si="10"/>
        <v/>
      </c>
      <c r="K126" s="10" t="e">
        <f t="shared" si="16"/>
        <v>#N/A</v>
      </c>
    </row>
    <row r="127" spans="1:11" x14ac:dyDescent="0.25">
      <c r="A127" s="9">
        <v>119</v>
      </c>
      <c r="B127" s="9" t="str">
        <f t="shared" si="18"/>
        <v/>
      </c>
      <c r="C127" s="9" t="str">
        <f>IF(Messergebnisse!F12="","",Messergebnisse!F12)</f>
        <v/>
      </c>
      <c r="D127" s="9" t="e">
        <f t="shared" si="11"/>
        <v>#N/A</v>
      </c>
      <c r="E127" s="9" t="e">
        <f t="shared" si="12"/>
        <v>#N/A</v>
      </c>
      <c r="F127" s="9" t="str">
        <f t="shared" si="17"/>
        <v/>
      </c>
      <c r="G127" s="10" t="str">
        <f t="shared" si="13"/>
        <v/>
      </c>
      <c r="H127" s="10" t="str">
        <f t="shared" si="14"/>
        <v/>
      </c>
      <c r="I127" s="10" t="str">
        <f t="shared" si="15"/>
        <v/>
      </c>
      <c r="J127" s="10" t="str">
        <f t="shared" si="10"/>
        <v/>
      </c>
      <c r="K127" s="10" t="e">
        <f t="shared" si="16"/>
        <v>#N/A</v>
      </c>
    </row>
    <row r="128" spans="1:11" x14ac:dyDescent="0.25">
      <c r="A128" s="9">
        <v>120</v>
      </c>
      <c r="B128" s="9" t="str">
        <f t="shared" si="18"/>
        <v/>
      </c>
      <c r="C128" s="9" t="str">
        <f>IF(Messergebnisse!F13="","",Messergebnisse!F13)</f>
        <v/>
      </c>
      <c r="D128" s="9" t="e">
        <f t="shared" si="11"/>
        <v>#N/A</v>
      </c>
      <c r="E128" s="9" t="e">
        <f t="shared" si="12"/>
        <v>#N/A</v>
      </c>
      <c r="F128" s="9" t="str">
        <f t="shared" si="17"/>
        <v/>
      </c>
      <c r="G128" s="10" t="str">
        <f t="shared" si="13"/>
        <v/>
      </c>
      <c r="H128" s="10" t="str">
        <f t="shared" si="14"/>
        <v/>
      </c>
      <c r="I128" s="10" t="str">
        <f t="shared" si="15"/>
        <v/>
      </c>
      <c r="J128" s="10" t="str">
        <f t="shared" si="10"/>
        <v/>
      </c>
      <c r="K128" s="10" t="e">
        <f t="shared" si="16"/>
        <v>#N/A</v>
      </c>
    </row>
    <row r="129" spans="1:11" x14ac:dyDescent="0.25">
      <c r="A129" s="9">
        <v>121</v>
      </c>
      <c r="B129" s="9" t="str">
        <f t="shared" si="18"/>
        <v/>
      </c>
      <c r="C129" s="9" t="str">
        <f>IF(Messergebnisse!F14="","",Messergebnisse!F14)</f>
        <v/>
      </c>
      <c r="D129" s="9" t="e">
        <f t="shared" si="11"/>
        <v>#N/A</v>
      </c>
      <c r="E129" s="9" t="e">
        <f t="shared" si="12"/>
        <v>#N/A</v>
      </c>
      <c r="F129" s="9" t="str">
        <f t="shared" si="17"/>
        <v/>
      </c>
      <c r="G129" s="10" t="str">
        <f t="shared" si="13"/>
        <v/>
      </c>
      <c r="H129" s="10" t="str">
        <f t="shared" si="14"/>
        <v/>
      </c>
      <c r="I129" s="10" t="str">
        <f t="shared" si="15"/>
        <v/>
      </c>
      <c r="J129" s="10" t="str">
        <f t="shared" si="10"/>
        <v/>
      </c>
      <c r="K129" s="10" t="e">
        <f t="shared" si="16"/>
        <v>#N/A</v>
      </c>
    </row>
    <row r="130" spans="1:11" x14ac:dyDescent="0.25">
      <c r="A130" s="9">
        <v>122</v>
      </c>
      <c r="B130" s="9" t="str">
        <f t="shared" si="18"/>
        <v/>
      </c>
      <c r="C130" s="9" t="str">
        <f>IF(Messergebnisse!F15="","",Messergebnisse!F15)</f>
        <v/>
      </c>
      <c r="D130" s="9" t="e">
        <f t="shared" si="11"/>
        <v>#N/A</v>
      </c>
      <c r="E130" s="9" t="e">
        <f t="shared" si="12"/>
        <v>#N/A</v>
      </c>
      <c r="F130" s="9" t="str">
        <f t="shared" si="17"/>
        <v/>
      </c>
      <c r="G130" s="10" t="str">
        <f t="shared" si="13"/>
        <v/>
      </c>
      <c r="H130" s="10" t="str">
        <f t="shared" si="14"/>
        <v/>
      </c>
      <c r="I130" s="10" t="str">
        <f t="shared" si="15"/>
        <v/>
      </c>
      <c r="J130" s="10" t="str">
        <f t="shared" si="10"/>
        <v/>
      </c>
      <c r="K130" s="10" t="e">
        <f t="shared" si="16"/>
        <v>#N/A</v>
      </c>
    </row>
    <row r="131" spans="1:11" x14ac:dyDescent="0.25">
      <c r="A131" s="9">
        <v>123</v>
      </c>
      <c r="B131" s="9" t="str">
        <f t="shared" si="18"/>
        <v/>
      </c>
      <c r="C131" s="9" t="str">
        <f>IF(Messergebnisse!F16="","",Messergebnisse!F16)</f>
        <v/>
      </c>
      <c r="D131" s="9" t="e">
        <f t="shared" si="11"/>
        <v>#N/A</v>
      </c>
      <c r="E131" s="9" t="e">
        <f t="shared" si="12"/>
        <v>#N/A</v>
      </c>
      <c r="F131" s="9" t="str">
        <f t="shared" si="17"/>
        <v/>
      </c>
      <c r="G131" s="10" t="str">
        <f t="shared" si="13"/>
        <v/>
      </c>
      <c r="H131" s="10" t="str">
        <f t="shared" si="14"/>
        <v/>
      </c>
      <c r="I131" s="10" t="str">
        <f t="shared" si="15"/>
        <v/>
      </c>
      <c r="J131" s="10" t="str">
        <f t="shared" si="10"/>
        <v/>
      </c>
      <c r="K131" s="10" t="e">
        <f t="shared" si="16"/>
        <v>#N/A</v>
      </c>
    </row>
    <row r="132" spans="1:11" x14ac:dyDescent="0.25">
      <c r="A132" s="9">
        <v>124</v>
      </c>
      <c r="B132" s="9" t="str">
        <f t="shared" si="18"/>
        <v/>
      </c>
      <c r="C132" s="9" t="str">
        <f>IF(Messergebnisse!F17="","",Messergebnisse!F17)</f>
        <v/>
      </c>
      <c r="D132" s="9" t="e">
        <f t="shared" si="11"/>
        <v>#N/A</v>
      </c>
      <c r="E132" s="9" t="e">
        <f t="shared" si="12"/>
        <v>#N/A</v>
      </c>
      <c r="F132" s="9" t="str">
        <f t="shared" si="17"/>
        <v/>
      </c>
      <c r="G132" s="10" t="str">
        <f t="shared" si="13"/>
        <v/>
      </c>
      <c r="H132" s="10" t="str">
        <f t="shared" si="14"/>
        <v/>
      </c>
      <c r="I132" s="10" t="str">
        <f t="shared" si="15"/>
        <v/>
      </c>
      <c r="J132" s="10" t="str">
        <f t="shared" si="10"/>
        <v/>
      </c>
      <c r="K132" s="10" t="e">
        <f t="shared" si="16"/>
        <v>#N/A</v>
      </c>
    </row>
    <row r="133" spans="1:11" x14ac:dyDescent="0.25">
      <c r="A133" s="9">
        <v>125</v>
      </c>
      <c r="B133" s="9" t="str">
        <f t="shared" si="18"/>
        <v/>
      </c>
      <c r="C133" s="9" t="str">
        <f>IF(Messergebnisse!F18="","",Messergebnisse!F18)</f>
        <v/>
      </c>
      <c r="D133" s="9" t="e">
        <f t="shared" si="11"/>
        <v>#N/A</v>
      </c>
      <c r="E133" s="9" t="e">
        <f t="shared" si="12"/>
        <v>#N/A</v>
      </c>
      <c r="F133" s="9" t="str">
        <f t="shared" si="17"/>
        <v/>
      </c>
      <c r="G133" s="10" t="str">
        <f t="shared" si="13"/>
        <v/>
      </c>
      <c r="H133" s="10" t="str">
        <f t="shared" si="14"/>
        <v/>
      </c>
      <c r="I133" s="10" t="str">
        <f t="shared" si="15"/>
        <v/>
      </c>
      <c r="J133" s="10" t="str">
        <f t="shared" si="10"/>
        <v/>
      </c>
      <c r="K133" s="10" t="e">
        <f t="shared" si="16"/>
        <v>#N/A</v>
      </c>
    </row>
    <row r="134" spans="1:11" x14ac:dyDescent="0.25">
      <c r="A134" s="9">
        <v>126</v>
      </c>
      <c r="B134" s="9" t="str">
        <f t="shared" si="18"/>
        <v/>
      </c>
      <c r="C134" s="9" t="str">
        <f>IF(Messergebnisse!F19="","",Messergebnisse!F19)</f>
        <v/>
      </c>
      <c r="D134" s="9" t="e">
        <f t="shared" si="11"/>
        <v>#N/A</v>
      </c>
      <c r="E134" s="9" t="e">
        <f t="shared" si="12"/>
        <v>#N/A</v>
      </c>
      <c r="F134" s="9" t="str">
        <f t="shared" si="17"/>
        <v/>
      </c>
      <c r="G134" s="10" t="str">
        <f t="shared" si="13"/>
        <v/>
      </c>
      <c r="H134" s="10" t="str">
        <f t="shared" si="14"/>
        <v/>
      </c>
      <c r="I134" s="10" t="str">
        <f t="shared" si="15"/>
        <v/>
      </c>
      <c r="J134" s="10" t="str">
        <f t="shared" si="10"/>
        <v/>
      </c>
      <c r="K134" s="10" t="e">
        <f t="shared" si="16"/>
        <v>#N/A</v>
      </c>
    </row>
    <row r="135" spans="1:11" x14ac:dyDescent="0.25">
      <c r="A135" s="9">
        <v>127</v>
      </c>
      <c r="B135" s="9" t="str">
        <f t="shared" si="18"/>
        <v/>
      </c>
      <c r="C135" s="9" t="str">
        <f>IF(Messergebnisse!F20="","",Messergebnisse!F20)</f>
        <v/>
      </c>
      <c r="D135" s="9" t="e">
        <f t="shared" si="11"/>
        <v>#N/A</v>
      </c>
      <c r="E135" s="9" t="e">
        <f t="shared" si="12"/>
        <v>#N/A</v>
      </c>
      <c r="F135" s="9" t="str">
        <f t="shared" si="17"/>
        <v/>
      </c>
      <c r="G135" s="10" t="str">
        <f t="shared" si="13"/>
        <v/>
      </c>
      <c r="H135" s="10" t="str">
        <f t="shared" si="14"/>
        <v/>
      </c>
      <c r="I135" s="10" t="str">
        <f t="shared" si="15"/>
        <v/>
      </c>
      <c r="J135" s="10" t="str">
        <f t="shared" si="10"/>
        <v/>
      </c>
      <c r="K135" s="10" t="e">
        <f t="shared" si="16"/>
        <v>#N/A</v>
      </c>
    </row>
    <row r="136" spans="1:11" x14ac:dyDescent="0.25">
      <c r="A136" s="9">
        <v>128</v>
      </c>
      <c r="B136" s="9" t="str">
        <f t="shared" si="18"/>
        <v/>
      </c>
      <c r="C136" s="9" t="str">
        <f>IF(Messergebnisse!F21="","",Messergebnisse!F21)</f>
        <v/>
      </c>
      <c r="D136" s="9" t="e">
        <f t="shared" si="11"/>
        <v>#N/A</v>
      </c>
      <c r="E136" s="9" t="e">
        <f t="shared" si="12"/>
        <v>#N/A</v>
      </c>
      <c r="F136" s="9" t="str">
        <f t="shared" si="17"/>
        <v/>
      </c>
      <c r="G136" s="10" t="str">
        <f t="shared" si="13"/>
        <v/>
      </c>
      <c r="H136" s="10" t="str">
        <f t="shared" si="14"/>
        <v/>
      </c>
      <c r="I136" s="10" t="str">
        <f t="shared" si="15"/>
        <v/>
      </c>
      <c r="J136" s="10" t="str">
        <f t="shared" si="10"/>
        <v/>
      </c>
      <c r="K136" s="10" t="e">
        <f t="shared" si="16"/>
        <v>#N/A</v>
      </c>
    </row>
    <row r="137" spans="1:11" x14ac:dyDescent="0.25">
      <c r="A137" s="9">
        <v>129</v>
      </c>
      <c r="B137" s="9" t="str">
        <f t="shared" si="18"/>
        <v/>
      </c>
      <c r="C137" s="9" t="str">
        <f>IF(Messergebnisse!F22="","",Messergebnisse!F22)</f>
        <v/>
      </c>
      <c r="D137" s="9" t="e">
        <f t="shared" si="11"/>
        <v>#N/A</v>
      </c>
      <c r="E137" s="9" t="e">
        <f t="shared" si="12"/>
        <v>#N/A</v>
      </c>
      <c r="F137" s="9" t="str">
        <f t="shared" si="17"/>
        <v/>
      </c>
      <c r="G137" s="10" t="str">
        <f t="shared" si="13"/>
        <v/>
      </c>
      <c r="H137" s="10" t="str">
        <f t="shared" si="14"/>
        <v/>
      </c>
      <c r="I137" s="10" t="str">
        <f t="shared" si="15"/>
        <v/>
      </c>
      <c r="J137" s="10" t="str">
        <f t="shared" ref="J137:J200" si="19">IF(C137="","",(2*F137-1)*(LN(I137)+LN(G137)))</f>
        <v/>
      </c>
      <c r="K137" s="10" t="e">
        <f t="shared" si="16"/>
        <v>#N/A</v>
      </c>
    </row>
    <row r="138" spans="1:11" x14ac:dyDescent="0.25">
      <c r="A138" s="9">
        <v>130</v>
      </c>
      <c r="B138" s="9" t="str">
        <f t="shared" si="18"/>
        <v/>
      </c>
      <c r="C138" s="9" t="str">
        <f>IF(Messergebnisse!F23="","",Messergebnisse!F23)</f>
        <v/>
      </c>
      <c r="D138" s="9" t="e">
        <f t="shared" ref="D138:D201" si="20">IF(C138="",#N/A,C138)</f>
        <v>#N/A</v>
      </c>
      <c r="E138" s="9" t="e">
        <f t="shared" ref="E138:E201" si="21">IF(C138="",#N/A,SMALL(C$9:C$224,F138))</f>
        <v>#N/A</v>
      </c>
      <c r="F138" s="9" t="str">
        <f t="shared" si="17"/>
        <v/>
      </c>
      <c r="G138" s="10" t="str">
        <f t="shared" ref="G138:G201" si="22">IF(IF(C138="","",NORMSDIST((E138-$E$3)/$E$4))=1,0.999999999,IF(C138="","",NORMSDIST((E138-$E$3)/$E$4)))</f>
        <v/>
      </c>
      <c r="H138" s="10" t="str">
        <f t="shared" ref="H138:H201" si="23">IF(C138="","",1-G138)</f>
        <v/>
      </c>
      <c r="I138" s="10" t="str">
        <f t="shared" ref="I138:I201" si="24">IF(C138="","",SMALL(H$9:H$224,F138))</f>
        <v/>
      </c>
      <c r="J138" s="10" t="str">
        <f t="shared" si="19"/>
        <v/>
      </c>
      <c r="K138" s="10" t="e">
        <f t="shared" ref="K138:K201" si="25">IF(C138="",#N/A,NORMSINV((F138-0.3)/($E$2+0.4)))</f>
        <v>#N/A</v>
      </c>
    </row>
    <row r="139" spans="1:11" x14ac:dyDescent="0.25">
      <c r="A139" s="9">
        <v>131</v>
      </c>
      <c r="B139" s="9" t="str">
        <f t="shared" si="18"/>
        <v/>
      </c>
      <c r="C139" s="9" t="str">
        <f>IF(Messergebnisse!F24="","",Messergebnisse!F24)</f>
        <v/>
      </c>
      <c r="D139" s="9" t="e">
        <f t="shared" si="20"/>
        <v>#N/A</v>
      </c>
      <c r="E139" s="9" t="e">
        <f t="shared" si="21"/>
        <v>#N/A</v>
      </c>
      <c r="F139" s="9" t="str">
        <f t="shared" ref="F139:F202" si="26">IF(C139="","",F138+1)</f>
        <v/>
      </c>
      <c r="G139" s="10" t="str">
        <f t="shared" si="22"/>
        <v/>
      </c>
      <c r="H139" s="10" t="str">
        <f t="shared" si="23"/>
        <v/>
      </c>
      <c r="I139" s="10" t="str">
        <f t="shared" si="24"/>
        <v/>
      </c>
      <c r="J139" s="10" t="str">
        <f t="shared" si="19"/>
        <v/>
      </c>
      <c r="K139" s="10" t="e">
        <f t="shared" si="25"/>
        <v>#N/A</v>
      </c>
    </row>
    <row r="140" spans="1:11" x14ac:dyDescent="0.25">
      <c r="A140" s="9">
        <v>132</v>
      </c>
      <c r="B140" s="9" t="str">
        <f t="shared" si="18"/>
        <v/>
      </c>
      <c r="C140" s="9" t="str">
        <f>IF(Messergebnisse!F25="","",Messergebnisse!F25)</f>
        <v/>
      </c>
      <c r="D140" s="9" t="e">
        <f t="shared" si="20"/>
        <v>#N/A</v>
      </c>
      <c r="E140" s="9" t="e">
        <f t="shared" si="21"/>
        <v>#N/A</v>
      </c>
      <c r="F140" s="9" t="str">
        <f t="shared" si="26"/>
        <v/>
      </c>
      <c r="G140" s="10" t="str">
        <f t="shared" si="22"/>
        <v/>
      </c>
      <c r="H140" s="10" t="str">
        <f t="shared" si="23"/>
        <v/>
      </c>
      <c r="I140" s="10" t="str">
        <f t="shared" si="24"/>
        <v/>
      </c>
      <c r="J140" s="10" t="str">
        <f t="shared" si="19"/>
        <v/>
      </c>
      <c r="K140" s="10" t="e">
        <f t="shared" si="25"/>
        <v>#N/A</v>
      </c>
    </row>
    <row r="141" spans="1:11" x14ac:dyDescent="0.25">
      <c r="A141" s="9">
        <v>133</v>
      </c>
      <c r="B141" s="9" t="str">
        <f t="shared" si="18"/>
        <v/>
      </c>
      <c r="C141" s="9" t="str">
        <f>IF(Messergebnisse!F26="","",Messergebnisse!F26)</f>
        <v/>
      </c>
      <c r="D141" s="9" t="e">
        <f t="shared" si="20"/>
        <v>#N/A</v>
      </c>
      <c r="E141" s="9" t="e">
        <f t="shared" si="21"/>
        <v>#N/A</v>
      </c>
      <c r="F141" s="9" t="str">
        <f t="shared" si="26"/>
        <v/>
      </c>
      <c r="G141" s="10" t="str">
        <f t="shared" si="22"/>
        <v/>
      </c>
      <c r="H141" s="10" t="str">
        <f t="shared" si="23"/>
        <v/>
      </c>
      <c r="I141" s="10" t="str">
        <f t="shared" si="24"/>
        <v/>
      </c>
      <c r="J141" s="10" t="str">
        <f t="shared" si="19"/>
        <v/>
      </c>
      <c r="K141" s="10" t="e">
        <f t="shared" si="25"/>
        <v>#N/A</v>
      </c>
    </row>
    <row r="142" spans="1:11" x14ac:dyDescent="0.25">
      <c r="A142" s="9">
        <v>134</v>
      </c>
      <c r="B142" s="9" t="str">
        <f t="shared" si="18"/>
        <v/>
      </c>
      <c r="C142" s="9" t="str">
        <f>IF(Messergebnisse!F27="","",Messergebnisse!F27)</f>
        <v/>
      </c>
      <c r="D142" s="9" t="e">
        <f t="shared" si="20"/>
        <v>#N/A</v>
      </c>
      <c r="E142" s="9" t="e">
        <f t="shared" si="21"/>
        <v>#N/A</v>
      </c>
      <c r="F142" s="9" t="str">
        <f t="shared" si="26"/>
        <v/>
      </c>
      <c r="G142" s="10" t="str">
        <f t="shared" si="22"/>
        <v/>
      </c>
      <c r="H142" s="10" t="str">
        <f t="shared" si="23"/>
        <v/>
      </c>
      <c r="I142" s="10" t="str">
        <f t="shared" si="24"/>
        <v/>
      </c>
      <c r="J142" s="10" t="str">
        <f t="shared" si="19"/>
        <v/>
      </c>
      <c r="K142" s="10" t="e">
        <f t="shared" si="25"/>
        <v>#N/A</v>
      </c>
    </row>
    <row r="143" spans="1:11" x14ac:dyDescent="0.25">
      <c r="A143" s="9">
        <v>135</v>
      </c>
      <c r="B143" s="9" t="str">
        <f t="shared" si="18"/>
        <v/>
      </c>
      <c r="C143" s="9" t="str">
        <f>IF(Messergebnisse!F28="","",Messergebnisse!F28)</f>
        <v/>
      </c>
      <c r="D143" s="9" t="e">
        <f t="shared" si="20"/>
        <v>#N/A</v>
      </c>
      <c r="E143" s="9" t="e">
        <f t="shared" si="21"/>
        <v>#N/A</v>
      </c>
      <c r="F143" s="9" t="str">
        <f t="shared" si="26"/>
        <v/>
      </c>
      <c r="G143" s="10" t="str">
        <f t="shared" si="22"/>
        <v/>
      </c>
      <c r="H143" s="10" t="str">
        <f t="shared" si="23"/>
        <v/>
      </c>
      <c r="I143" s="10" t="str">
        <f t="shared" si="24"/>
        <v/>
      </c>
      <c r="J143" s="10" t="str">
        <f t="shared" si="19"/>
        <v/>
      </c>
      <c r="K143" s="10" t="e">
        <f t="shared" si="25"/>
        <v>#N/A</v>
      </c>
    </row>
    <row r="144" spans="1:11" x14ac:dyDescent="0.25">
      <c r="A144" s="9">
        <v>136</v>
      </c>
      <c r="B144" s="9" t="str">
        <f t="shared" si="18"/>
        <v/>
      </c>
      <c r="C144" s="9" t="str">
        <f>IF(Messergebnisse!F29="","",Messergebnisse!F29)</f>
        <v/>
      </c>
      <c r="D144" s="9" t="e">
        <f t="shared" si="20"/>
        <v>#N/A</v>
      </c>
      <c r="E144" s="9" t="e">
        <f t="shared" si="21"/>
        <v>#N/A</v>
      </c>
      <c r="F144" s="9" t="str">
        <f t="shared" si="26"/>
        <v/>
      </c>
      <c r="G144" s="10" t="str">
        <f t="shared" si="22"/>
        <v/>
      </c>
      <c r="H144" s="10" t="str">
        <f t="shared" si="23"/>
        <v/>
      </c>
      <c r="I144" s="10" t="str">
        <f t="shared" si="24"/>
        <v/>
      </c>
      <c r="J144" s="10" t="str">
        <f t="shared" si="19"/>
        <v/>
      </c>
      <c r="K144" s="10" t="e">
        <f t="shared" si="25"/>
        <v>#N/A</v>
      </c>
    </row>
    <row r="145" spans="1:11" x14ac:dyDescent="0.25">
      <c r="A145" s="9">
        <v>137</v>
      </c>
      <c r="B145" s="9" t="str">
        <f t="shared" si="18"/>
        <v/>
      </c>
      <c r="C145" s="9" t="str">
        <f>IF(Messergebnisse!F30="","",Messergebnisse!F30)</f>
        <v/>
      </c>
      <c r="D145" s="9" t="e">
        <f t="shared" si="20"/>
        <v>#N/A</v>
      </c>
      <c r="E145" s="9" t="e">
        <f t="shared" si="21"/>
        <v>#N/A</v>
      </c>
      <c r="F145" s="9" t="str">
        <f t="shared" si="26"/>
        <v/>
      </c>
      <c r="G145" s="10" t="str">
        <f t="shared" si="22"/>
        <v/>
      </c>
      <c r="H145" s="10" t="str">
        <f t="shared" si="23"/>
        <v/>
      </c>
      <c r="I145" s="10" t="str">
        <f t="shared" si="24"/>
        <v/>
      </c>
      <c r="J145" s="10" t="str">
        <f t="shared" si="19"/>
        <v/>
      </c>
      <c r="K145" s="10" t="e">
        <f t="shared" si="25"/>
        <v>#N/A</v>
      </c>
    </row>
    <row r="146" spans="1:11" x14ac:dyDescent="0.25">
      <c r="A146" s="9">
        <v>138</v>
      </c>
      <c r="B146" s="9" t="str">
        <f t="shared" si="18"/>
        <v/>
      </c>
      <c r="C146" s="9" t="str">
        <f>IF(Messergebnisse!F31="","",Messergebnisse!F31)</f>
        <v/>
      </c>
      <c r="D146" s="9" t="e">
        <f t="shared" si="20"/>
        <v>#N/A</v>
      </c>
      <c r="E146" s="9" t="e">
        <f t="shared" si="21"/>
        <v>#N/A</v>
      </c>
      <c r="F146" s="9" t="str">
        <f t="shared" si="26"/>
        <v/>
      </c>
      <c r="G146" s="10" t="str">
        <f t="shared" si="22"/>
        <v/>
      </c>
      <c r="H146" s="10" t="str">
        <f t="shared" si="23"/>
        <v/>
      </c>
      <c r="I146" s="10" t="str">
        <f t="shared" si="24"/>
        <v/>
      </c>
      <c r="J146" s="10" t="str">
        <f t="shared" si="19"/>
        <v/>
      </c>
      <c r="K146" s="10" t="e">
        <f t="shared" si="25"/>
        <v>#N/A</v>
      </c>
    </row>
    <row r="147" spans="1:11" x14ac:dyDescent="0.25">
      <c r="A147" s="9">
        <v>139</v>
      </c>
      <c r="B147" s="9" t="str">
        <f t="shared" si="18"/>
        <v/>
      </c>
      <c r="C147" s="9" t="str">
        <f>IF(Messergebnisse!F32="","",Messergebnisse!F32)</f>
        <v/>
      </c>
      <c r="D147" s="9" t="e">
        <f t="shared" si="20"/>
        <v>#N/A</v>
      </c>
      <c r="E147" s="9" t="e">
        <f t="shared" si="21"/>
        <v>#N/A</v>
      </c>
      <c r="F147" s="9" t="str">
        <f t="shared" si="26"/>
        <v/>
      </c>
      <c r="G147" s="10" t="str">
        <f t="shared" si="22"/>
        <v/>
      </c>
      <c r="H147" s="10" t="str">
        <f t="shared" si="23"/>
        <v/>
      </c>
      <c r="I147" s="10" t="str">
        <f t="shared" si="24"/>
        <v/>
      </c>
      <c r="J147" s="10" t="str">
        <f t="shared" si="19"/>
        <v/>
      </c>
      <c r="K147" s="10" t="e">
        <f t="shared" si="25"/>
        <v>#N/A</v>
      </c>
    </row>
    <row r="148" spans="1:11" x14ac:dyDescent="0.25">
      <c r="A148" s="9">
        <v>140</v>
      </c>
      <c r="B148" s="9" t="str">
        <f t="shared" si="18"/>
        <v/>
      </c>
      <c r="C148" s="9" t="str">
        <f>IF(Messergebnisse!F33="","",Messergebnisse!F33)</f>
        <v/>
      </c>
      <c r="D148" s="9" t="e">
        <f t="shared" si="20"/>
        <v>#N/A</v>
      </c>
      <c r="E148" s="9" t="e">
        <f t="shared" si="21"/>
        <v>#N/A</v>
      </c>
      <c r="F148" s="9" t="str">
        <f t="shared" si="26"/>
        <v/>
      </c>
      <c r="G148" s="10" t="str">
        <f t="shared" si="22"/>
        <v/>
      </c>
      <c r="H148" s="10" t="str">
        <f t="shared" si="23"/>
        <v/>
      </c>
      <c r="I148" s="10" t="str">
        <f t="shared" si="24"/>
        <v/>
      </c>
      <c r="J148" s="10" t="str">
        <f t="shared" si="19"/>
        <v/>
      </c>
      <c r="K148" s="10" t="e">
        <f t="shared" si="25"/>
        <v>#N/A</v>
      </c>
    </row>
    <row r="149" spans="1:11" x14ac:dyDescent="0.25">
      <c r="A149" s="9">
        <v>141</v>
      </c>
      <c r="B149" s="9" t="str">
        <f t="shared" si="18"/>
        <v/>
      </c>
      <c r="C149" s="9" t="str">
        <f>IF(Messergebnisse!F34="","",Messergebnisse!F34)</f>
        <v/>
      </c>
      <c r="D149" s="9" t="e">
        <f t="shared" si="20"/>
        <v>#N/A</v>
      </c>
      <c r="E149" s="9" t="e">
        <f t="shared" si="21"/>
        <v>#N/A</v>
      </c>
      <c r="F149" s="9" t="str">
        <f t="shared" si="26"/>
        <v/>
      </c>
      <c r="G149" s="10" t="str">
        <f t="shared" si="22"/>
        <v/>
      </c>
      <c r="H149" s="10" t="str">
        <f t="shared" si="23"/>
        <v/>
      </c>
      <c r="I149" s="10" t="str">
        <f t="shared" si="24"/>
        <v/>
      </c>
      <c r="J149" s="10" t="str">
        <f t="shared" si="19"/>
        <v/>
      </c>
      <c r="K149" s="10" t="e">
        <f t="shared" si="25"/>
        <v>#N/A</v>
      </c>
    </row>
    <row r="150" spans="1:11" x14ac:dyDescent="0.25">
      <c r="A150" s="9">
        <v>142</v>
      </c>
      <c r="B150" s="9" t="str">
        <f t="shared" si="18"/>
        <v/>
      </c>
      <c r="C150" s="9" t="str">
        <f>IF(Messergebnisse!F35="","",Messergebnisse!F35)</f>
        <v/>
      </c>
      <c r="D150" s="9" t="e">
        <f t="shared" si="20"/>
        <v>#N/A</v>
      </c>
      <c r="E150" s="9" t="e">
        <f t="shared" si="21"/>
        <v>#N/A</v>
      </c>
      <c r="F150" s="9" t="str">
        <f t="shared" si="26"/>
        <v/>
      </c>
      <c r="G150" s="10" t="str">
        <f t="shared" si="22"/>
        <v/>
      </c>
      <c r="H150" s="10" t="str">
        <f t="shared" si="23"/>
        <v/>
      </c>
      <c r="I150" s="10" t="str">
        <f t="shared" si="24"/>
        <v/>
      </c>
      <c r="J150" s="10" t="str">
        <f t="shared" si="19"/>
        <v/>
      </c>
      <c r="K150" s="10" t="e">
        <f t="shared" si="25"/>
        <v>#N/A</v>
      </c>
    </row>
    <row r="151" spans="1:11" x14ac:dyDescent="0.25">
      <c r="A151" s="9">
        <v>143</v>
      </c>
      <c r="B151" s="9" t="str">
        <f t="shared" si="18"/>
        <v/>
      </c>
      <c r="C151" s="9" t="str">
        <f>IF(Messergebnisse!F36="","",Messergebnisse!F36)</f>
        <v/>
      </c>
      <c r="D151" s="9" t="e">
        <f t="shared" si="20"/>
        <v>#N/A</v>
      </c>
      <c r="E151" s="9" t="e">
        <f t="shared" si="21"/>
        <v>#N/A</v>
      </c>
      <c r="F151" s="9" t="str">
        <f t="shared" si="26"/>
        <v/>
      </c>
      <c r="G151" s="10" t="str">
        <f t="shared" si="22"/>
        <v/>
      </c>
      <c r="H151" s="10" t="str">
        <f t="shared" si="23"/>
        <v/>
      </c>
      <c r="I151" s="10" t="str">
        <f t="shared" si="24"/>
        <v/>
      </c>
      <c r="J151" s="10" t="str">
        <f t="shared" si="19"/>
        <v/>
      </c>
      <c r="K151" s="10" t="e">
        <f t="shared" si="25"/>
        <v>#N/A</v>
      </c>
    </row>
    <row r="152" spans="1:11" x14ac:dyDescent="0.25">
      <c r="A152" s="9">
        <v>144</v>
      </c>
      <c r="B152" s="9" t="str">
        <f t="shared" si="18"/>
        <v/>
      </c>
      <c r="C152" s="9" t="str">
        <f>IF(Messergebnisse!F37="","",Messergebnisse!F37)</f>
        <v/>
      </c>
      <c r="D152" s="9" t="e">
        <f t="shared" si="20"/>
        <v>#N/A</v>
      </c>
      <c r="E152" s="9" t="e">
        <f t="shared" si="21"/>
        <v>#N/A</v>
      </c>
      <c r="F152" s="9" t="str">
        <f t="shared" si="26"/>
        <v/>
      </c>
      <c r="G152" s="10" t="str">
        <f t="shared" si="22"/>
        <v/>
      </c>
      <c r="H152" s="10" t="str">
        <f t="shared" si="23"/>
        <v/>
      </c>
      <c r="I152" s="10" t="str">
        <f t="shared" si="24"/>
        <v/>
      </c>
      <c r="J152" s="10" t="str">
        <f t="shared" si="19"/>
        <v/>
      </c>
      <c r="K152" s="10" t="e">
        <f t="shared" si="25"/>
        <v>#N/A</v>
      </c>
    </row>
    <row r="153" spans="1:11" x14ac:dyDescent="0.25">
      <c r="A153" s="9">
        <v>145</v>
      </c>
      <c r="B153" s="9" t="str">
        <f t="shared" si="18"/>
        <v/>
      </c>
      <c r="C153" s="9" t="str">
        <f>IF(Messergebnisse!F38="","",Messergebnisse!F38)</f>
        <v/>
      </c>
      <c r="D153" s="9" t="e">
        <f t="shared" si="20"/>
        <v>#N/A</v>
      </c>
      <c r="E153" s="9" t="e">
        <f t="shared" si="21"/>
        <v>#N/A</v>
      </c>
      <c r="F153" s="9" t="str">
        <f t="shared" si="26"/>
        <v/>
      </c>
      <c r="G153" s="10" t="str">
        <f t="shared" si="22"/>
        <v/>
      </c>
      <c r="H153" s="10" t="str">
        <f t="shared" si="23"/>
        <v/>
      </c>
      <c r="I153" s="10" t="str">
        <f t="shared" si="24"/>
        <v/>
      </c>
      <c r="J153" s="10" t="str">
        <f t="shared" si="19"/>
        <v/>
      </c>
      <c r="K153" s="10" t="e">
        <f t="shared" si="25"/>
        <v>#N/A</v>
      </c>
    </row>
    <row r="154" spans="1:11" x14ac:dyDescent="0.25">
      <c r="A154" s="9">
        <v>146</v>
      </c>
      <c r="B154" s="9" t="str">
        <f t="shared" si="18"/>
        <v/>
      </c>
      <c r="C154" s="9" t="str">
        <f>IF(Messergebnisse!F39="","",Messergebnisse!F39)</f>
        <v/>
      </c>
      <c r="D154" s="9" t="e">
        <f t="shared" si="20"/>
        <v>#N/A</v>
      </c>
      <c r="E154" s="9" t="e">
        <f t="shared" si="21"/>
        <v>#N/A</v>
      </c>
      <c r="F154" s="9" t="str">
        <f t="shared" si="26"/>
        <v/>
      </c>
      <c r="G154" s="10" t="str">
        <f t="shared" si="22"/>
        <v/>
      </c>
      <c r="H154" s="10" t="str">
        <f t="shared" si="23"/>
        <v/>
      </c>
      <c r="I154" s="10" t="str">
        <f t="shared" si="24"/>
        <v/>
      </c>
      <c r="J154" s="10" t="str">
        <f t="shared" si="19"/>
        <v/>
      </c>
      <c r="K154" s="10" t="e">
        <f t="shared" si="25"/>
        <v>#N/A</v>
      </c>
    </row>
    <row r="155" spans="1:11" x14ac:dyDescent="0.25">
      <c r="A155" s="9">
        <v>147</v>
      </c>
      <c r="B155" s="9" t="str">
        <f t="shared" si="18"/>
        <v/>
      </c>
      <c r="C155" s="9" t="str">
        <f>IF(Messergebnisse!F40="","",Messergebnisse!F40)</f>
        <v/>
      </c>
      <c r="D155" s="9" t="e">
        <f t="shared" si="20"/>
        <v>#N/A</v>
      </c>
      <c r="E155" s="9" t="e">
        <f t="shared" si="21"/>
        <v>#N/A</v>
      </c>
      <c r="F155" s="9" t="str">
        <f t="shared" si="26"/>
        <v/>
      </c>
      <c r="G155" s="10" t="str">
        <f t="shared" si="22"/>
        <v/>
      </c>
      <c r="H155" s="10" t="str">
        <f t="shared" si="23"/>
        <v/>
      </c>
      <c r="I155" s="10" t="str">
        <f t="shared" si="24"/>
        <v/>
      </c>
      <c r="J155" s="10" t="str">
        <f t="shared" si="19"/>
        <v/>
      </c>
      <c r="K155" s="10" t="e">
        <f t="shared" si="25"/>
        <v>#N/A</v>
      </c>
    </row>
    <row r="156" spans="1:11" x14ac:dyDescent="0.25">
      <c r="A156" s="9">
        <v>148</v>
      </c>
      <c r="B156" s="9" t="str">
        <f t="shared" si="18"/>
        <v/>
      </c>
      <c r="C156" s="9" t="str">
        <f>IF(Messergebnisse!F41="","",Messergebnisse!F41)</f>
        <v/>
      </c>
      <c r="D156" s="9" t="e">
        <f t="shared" si="20"/>
        <v>#N/A</v>
      </c>
      <c r="E156" s="9" t="e">
        <f t="shared" si="21"/>
        <v>#N/A</v>
      </c>
      <c r="F156" s="9" t="str">
        <f t="shared" si="26"/>
        <v/>
      </c>
      <c r="G156" s="10" t="str">
        <f t="shared" si="22"/>
        <v/>
      </c>
      <c r="H156" s="10" t="str">
        <f t="shared" si="23"/>
        <v/>
      </c>
      <c r="I156" s="10" t="str">
        <f t="shared" si="24"/>
        <v/>
      </c>
      <c r="J156" s="10" t="str">
        <f t="shared" si="19"/>
        <v/>
      </c>
      <c r="K156" s="10" t="e">
        <f t="shared" si="25"/>
        <v>#N/A</v>
      </c>
    </row>
    <row r="157" spans="1:11" x14ac:dyDescent="0.25">
      <c r="A157" s="9">
        <v>149</v>
      </c>
      <c r="B157" s="9" t="str">
        <f t="shared" si="18"/>
        <v/>
      </c>
      <c r="C157" s="9" t="str">
        <f>IF(Messergebnisse!F42="","",Messergebnisse!F42)</f>
        <v/>
      </c>
      <c r="D157" s="9" t="e">
        <f t="shared" si="20"/>
        <v>#N/A</v>
      </c>
      <c r="E157" s="9" t="e">
        <f t="shared" si="21"/>
        <v>#N/A</v>
      </c>
      <c r="F157" s="9" t="str">
        <f t="shared" si="26"/>
        <v/>
      </c>
      <c r="G157" s="10" t="str">
        <f t="shared" si="22"/>
        <v/>
      </c>
      <c r="H157" s="10" t="str">
        <f t="shared" si="23"/>
        <v/>
      </c>
      <c r="I157" s="10" t="str">
        <f t="shared" si="24"/>
        <v/>
      </c>
      <c r="J157" s="10" t="str">
        <f t="shared" si="19"/>
        <v/>
      </c>
      <c r="K157" s="10" t="e">
        <f t="shared" si="25"/>
        <v>#N/A</v>
      </c>
    </row>
    <row r="158" spans="1:11" x14ac:dyDescent="0.25">
      <c r="A158" s="9">
        <v>150</v>
      </c>
      <c r="B158" s="9" t="str">
        <f t="shared" si="18"/>
        <v/>
      </c>
      <c r="C158" s="9" t="str">
        <f>IF(Messergebnisse!F43="","",Messergebnisse!F43)</f>
        <v/>
      </c>
      <c r="D158" s="9" t="e">
        <f t="shared" si="20"/>
        <v>#N/A</v>
      </c>
      <c r="E158" s="9" t="e">
        <f t="shared" si="21"/>
        <v>#N/A</v>
      </c>
      <c r="F158" s="9" t="str">
        <f t="shared" si="26"/>
        <v/>
      </c>
      <c r="G158" s="10" t="str">
        <f t="shared" si="22"/>
        <v/>
      </c>
      <c r="H158" s="10" t="str">
        <f t="shared" si="23"/>
        <v/>
      </c>
      <c r="I158" s="10" t="str">
        <f t="shared" si="24"/>
        <v/>
      </c>
      <c r="J158" s="10" t="str">
        <f t="shared" si="19"/>
        <v/>
      </c>
      <c r="K158" s="10" t="e">
        <f t="shared" si="25"/>
        <v>#N/A</v>
      </c>
    </row>
    <row r="159" spans="1:11" x14ac:dyDescent="0.25">
      <c r="A159" s="9">
        <v>151</v>
      </c>
      <c r="B159" s="9" t="str">
        <f t="shared" si="18"/>
        <v/>
      </c>
      <c r="C159" s="9" t="str">
        <f>IF(Messergebnisse!F44="","",Messergebnisse!F44)</f>
        <v/>
      </c>
      <c r="D159" s="9" t="e">
        <f t="shared" si="20"/>
        <v>#N/A</v>
      </c>
      <c r="E159" s="9" t="e">
        <f t="shared" si="21"/>
        <v>#N/A</v>
      </c>
      <c r="F159" s="9" t="str">
        <f t="shared" si="26"/>
        <v/>
      </c>
      <c r="G159" s="10" t="str">
        <f t="shared" si="22"/>
        <v/>
      </c>
      <c r="H159" s="10" t="str">
        <f t="shared" si="23"/>
        <v/>
      </c>
      <c r="I159" s="10" t="str">
        <f t="shared" si="24"/>
        <v/>
      </c>
      <c r="J159" s="10" t="str">
        <f t="shared" si="19"/>
        <v/>
      </c>
      <c r="K159" s="10" t="e">
        <f t="shared" si="25"/>
        <v>#N/A</v>
      </c>
    </row>
    <row r="160" spans="1:11" x14ac:dyDescent="0.25">
      <c r="A160" s="9">
        <v>152</v>
      </c>
      <c r="B160" s="9" t="str">
        <f t="shared" si="18"/>
        <v/>
      </c>
      <c r="C160" s="9" t="str">
        <f>IF(Messergebnisse!F45="","",Messergebnisse!F45)</f>
        <v/>
      </c>
      <c r="D160" s="9" t="e">
        <f t="shared" si="20"/>
        <v>#N/A</v>
      </c>
      <c r="E160" s="9" t="e">
        <f t="shared" si="21"/>
        <v>#N/A</v>
      </c>
      <c r="F160" s="9" t="str">
        <f t="shared" si="26"/>
        <v/>
      </c>
      <c r="G160" s="10" t="str">
        <f t="shared" si="22"/>
        <v/>
      </c>
      <c r="H160" s="10" t="str">
        <f t="shared" si="23"/>
        <v/>
      </c>
      <c r="I160" s="10" t="str">
        <f t="shared" si="24"/>
        <v/>
      </c>
      <c r="J160" s="10" t="str">
        <f t="shared" si="19"/>
        <v/>
      </c>
      <c r="K160" s="10" t="e">
        <f t="shared" si="25"/>
        <v>#N/A</v>
      </c>
    </row>
    <row r="161" spans="1:11" x14ac:dyDescent="0.25">
      <c r="A161" s="9">
        <v>153</v>
      </c>
      <c r="B161" s="9" t="str">
        <f t="shared" si="18"/>
        <v/>
      </c>
      <c r="C161" s="9" t="str">
        <f>IF(Messergebnisse!F46="","",Messergebnisse!F46)</f>
        <v/>
      </c>
      <c r="D161" s="9" t="e">
        <f t="shared" si="20"/>
        <v>#N/A</v>
      </c>
      <c r="E161" s="9" t="e">
        <f t="shared" si="21"/>
        <v>#N/A</v>
      </c>
      <c r="F161" s="9" t="str">
        <f t="shared" si="26"/>
        <v/>
      </c>
      <c r="G161" s="10" t="str">
        <f t="shared" si="22"/>
        <v/>
      </c>
      <c r="H161" s="10" t="str">
        <f t="shared" si="23"/>
        <v/>
      </c>
      <c r="I161" s="10" t="str">
        <f t="shared" si="24"/>
        <v/>
      </c>
      <c r="J161" s="10" t="str">
        <f t="shared" si="19"/>
        <v/>
      </c>
      <c r="K161" s="10" t="e">
        <f t="shared" si="25"/>
        <v>#N/A</v>
      </c>
    </row>
    <row r="162" spans="1:11" x14ac:dyDescent="0.25">
      <c r="A162" s="9">
        <v>154</v>
      </c>
      <c r="B162" s="9" t="str">
        <f t="shared" si="18"/>
        <v/>
      </c>
      <c r="C162" s="9" t="str">
        <f>IF(Messergebnisse!F47="","",Messergebnisse!F47)</f>
        <v/>
      </c>
      <c r="D162" s="9" t="e">
        <f t="shared" si="20"/>
        <v>#N/A</v>
      </c>
      <c r="E162" s="9" t="e">
        <f t="shared" si="21"/>
        <v>#N/A</v>
      </c>
      <c r="F162" s="9" t="str">
        <f t="shared" si="26"/>
        <v/>
      </c>
      <c r="G162" s="10" t="str">
        <f t="shared" si="22"/>
        <v/>
      </c>
      <c r="H162" s="10" t="str">
        <f t="shared" si="23"/>
        <v/>
      </c>
      <c r="I162" s="10" t="str">
        <f t="shared" si="24"/>
        <v/>
      </c>
      <c r="J162" s="10" t="str">
        <f t="shared" si="19"/>
        <v/>
      </c>
      <c r="K162" s="10" t="e">
        <f t="shared" si="25"/>
        <v>#N/A</v>
      </c>
    </row>
    <row r="163" spans="1:11" x14ac:dyDescent="0.25">
      <c r="A163" s="9">
        <v>155</v>
      </c>
      <c r="B163" s="9" t="str">
        <f t="shared" si="18"/>
        <v/>
      </c>
      <c r="C163" s="9" t="str">
        <f>IF(Messergebnisse!F48="","",Messergebnisse!F48)</f>
        <v/>
      </c>
      <c r="D163" s="9" t="e">
        <f t="shared" si="20"/>
        <v>#N/A</v>
      </c>
      <c r="E163" s="9" t="e">
        <f t="shared" si="21"/>
        <v>#N/A</v>
      </c>
      <c r="F163" s="9" t="str">
        <f t="shared" si="26"/>
        <v/>
      </c>
      <c r="G163" s="10" t="str">
        <f t="shared" si="22"/>
        <v/>
      </c>
      <c r="H163" s="10" t="str">
        <f t="shared" si="23"/>
        <v/>
      </c>
      <c r="I163" s="10" t="str">
        <f t="shared" si="24"/>
        <v/>
      </c>
      <c r="J163" s="10" t="str">
        <f t="shared" si="19"/>
        <v/>
      </c>
      <c r="K163" s="10" t="e">
        <f t="shared" si="25"/>
        <v>#N/A</v>
      </c>
    </row>
    <row r="164" spans="1:11" x14ac:dyDescent="0.25">
      <c r="A164" s="9">
        <v>156</v>
      </c>
      <c r="B164" s="9" t="str">
        <f t="shared" si="18"/>
        <v/>
      </c>
      <c r="C164" s="9" t="str">
        <f>IF(Messergebnisse!F49="","",Messergebnisse!F49)</f>
        <v/>
      </c>
      <c r="D164" s="9" t="e">
        <f t="shared" si="20"/>
        <v>#N/A</v>
      </c>
      <c r="E164" s="9" t="e">
        <f t="shared" si="21"/>
        <v>#N/A</v>
      </c>
      <c r="F164" s="9" t="str">
        <f t="shared" si="26"/>
        <v/>
      </c>
      <c r="G164" s="10" t="str">
        <f t="shared" si="22"/>
        <v/>
      </c>
      <c r="H164" s="10" t="str">
        <f t="shared" si="23"/>
        <v/>
      </c>
      <c r="I164" s="10" t="str">
        <f t="shared" si="24"/>
        <v/>
      </c>
      <c r="J164" s="10" t="str">
        <f t="shared" si="19"/>
        <v/>
      </c>
      <c r="K164" s="10" t="e">
        <f t="shared" si="25"/>
        <v>#N/A</v>
      </c>
    </row>
    <row r="165" spans="1:11" x14ac:dyDescent="0.25">
      <c r="A165" s="9">
        <v>157</v>
      </c>
      <c r="B165" s="9" t="str">
        <f t="shared" si="18"/>
        <v/>
      </c>
      <c r="C165" s="9" t="str">
        <f>IF(Messergebnisse!F50="","",Messergebnisse!F50)</f>
        <v/>
      </c>
      <c r="D165" s="9" t="e">
        <f t="shared" si="20"/>
        <v>#N/A</v>
      </c>
      <c r="E165" s="9" t="e">
        <f t="shared" si="21"/>
        <v>#N/A</v>
      </c>
      <c r="F165" s="9" t="str">
        <f t="shared" si="26"/>
        <v/>
      </c>
      <c r="G165" s="10" t="str">
        <f t="shared" si="22"/>
        <v/>
      </c>
      <c r="H165" s="10" t="str">
        <f t="shared" si="23"/>
        <v/>
      </c>
      <c r="I165" s="10" t="str">
        <f t="shared" si="24"/>
        <v/>
      </c>
      <c r="J165" s="10" t="str">
        <f t="shared" si="19"/>
        <v/>
      </c>
      <c r="K165" s="10" t="e">
        <f t="shared" si="25"/>
        <v>#N/A</v>
      </c>
    </row>
    <row r="166" spans="1:11" x14ac:dyDescent="0.25">
      <c r="A166" s="9">
        <v>158</v>
      </c>
      <c r="B166" s="9" t="str">
        <f t="shared" si="18"/>
        <v/>
      </c>
      <c r="C166" s="9" t="str">
        <f>IF(Messergebnisse!F51="","",Messergebnisse!F51)</f>
        <v/>
      </c>
      <c r="D166" s="9" t="e">
        <f t="shared" si="20"/>
        <v>#N/A</v>
      </c>
      <c r="E166" s="9" t="e">
        <f t="shared" si="21"/>
        <v>#N/A</v>
      </c>
      <c r="F166" s="9" t="str">
        <f t="shared" si="26"/>
        <v/>
      </c>
      <c r="G166" s="10" t="str">
        <f t="shared" si="22"/>
        <v/>
      </c>
      <c r="H166" s="10" t="str">
        <f t="shared" si="23"/>
        <v/>
      </c>
      <c r="I166" s="10" t="str">
        <f t="shared" si="24"/>
        <v/>
      </c>
      <c r="J166" s="10" t="str">
        <f t="shared" si="19"/>
        <v/>
      </c>
      <c r="K166" s="10" t="e">
        <f t="shared" si="25"/>
        <v>#N/A</v>
      </c>
    </row>
    <row r="167" spans="1:11" x14ac:dyDescent="0.25">
      <c r="A167" s="9">
        <v>159</v>
      </c>
      <c r="B167" s="9" t="str">
        <f t="shared" si="18"/>
        <v/>
      </c>
      <c r="C167" s="9" t="str">
        <f>IF(Messergebnisse!F52="","",Messergebnisse!F52)</f>
        <v/>
      </c>
      <c r="D167" s="9" t="e">
        <f t="shared" si="20"/>
        <v>#N/A</v>
      </c>
      <c r="E167" s="9" t="e">
        <f t="shared" si="21"/>
        <v>#N/A</v>
      </c>
      <c r="F167" s="9" t="str">
        <f t="shared" si="26"/>
        <v/>
      </c>
      <c r="G167" s="10" t="str">
        <f t="shared" si="22"/>
        <v/>
      </c>
      <c r="H167" s="10" t="str">
        <f t="shared" si="23"/>
        <v/>
      </c>
      <c r="I167" s="10" t="str">
        <f t="shared" si="24"/>
        <v/>
      </c>
      <c r="J167" s="10" t="str">
        <f t="shared" si="19"/>
        <v/>
      </c>
      <c r="K167" s="10" t="e">
        <f t="shared" si="25"/>
        <v>#N/A</v>
      </c>
    </row>
    <row r="168" spans="1:11" x14ac:dyDescent="0.25">
      <c r="A168" s="9">
        <v>160</v>
      </c>
      <c r="B168" s="9" t="str">
        <f t="shared" si="18"/>
        <v/>
      </c>
      <c r="C168" s="9" t="str">
        <f>IF(Messergebnisse!F53="","",Messergebnisse!F53)</f>
        <v/>
      </c>
      <c r="D168" s="9" t="e">
        <f t="shared" si="20"/>
        <v>#N/A</v>
      </c>
      <c r="E168" s="9" t="e">
        <f t="shared" si="21"/>
        <v>#N/A</v>
      </c>
      <c r="F168" s="9" t="str">
        <f t="shared" si="26"/>
        <v/>
      </c>
      <c r="G168" s="10" t="str">
        <f t="shared" si="22"/>
        <v/>
      </c>
      <c r="H168" s="10" t="str">
        <f t="shared" si="23"/>
        <v/>
      </c>
      <c r="I168" s="10" t="str">
        <f t="shared" si="24"/>
        <v/>
      </c>
      <c r="J168" s="10" t="str">
        <f t="shared" si="19"/>
        <v/>
      </c>
      <c r="K168" s="10" t="e">
        <f t="shared" si="25"/>
        <v>#N/A</v>
      </c>
    </row>
    <row r="169" spans="1:11" x14ac:dyDescent="0.25">
      <c r="A169" s="9">
        <v>161</v>
      </c>
      <c r="B169" s="9" t="str">
        <f t="shared" si="18"/>
        <v/>
      </c>
      <c r="C169" s="9" t="str">
        <f>IF(Messergebnisse!F54="","",Messergebnisse!F54)</f>
        <v/>
      </c>
      <c r="D169" s="9" t="e">
        <f t="shared" si="20"/>
        <v>#N/A</v>
      </c>
      <c r="E169" s="9" t="e">
        <f t="shared" si="21"/>
        <v>#N/A</v>
      </c>
      <c r="F169" s="9" t="str">
        <f t="shared" si="26"/>
        <v/>
      </c>
      <c r="G169" s="10" t="str">
        <f t="shared" si="22"/>
        <v/>
      </c>
      <c r="H169" s="10" t="str">
        <f t="shared" si="23"/>
        <v/>
      </c>
      <c r="I169" s="10" t="str">
        <f t="shared" si="24"/>
        <v/>
      </c>
      <c r="J169" s="10" t="str">
        <f t="shared" si="19"/>
        <v/>
      </c>
      <c r="K169" s="10" t="e">
        <f t="shared" si="25"/>
        <v>#N/A</v>
      </c>
    </row>
    <row r="170" spans="1:11" x14ac:dyDescent="0.25">
      <c r="A170" s="9">
        <v>162</v>
      </c>
      <c r="B170" s="9" t="str">
        <f t="shared" si="18"/>
        <v/>
      </c>
      <c r="C170" s="9" t="str">
        <f>IF(Messergebnisse!F55="","",Messergebnisse!F55)</f>
        <v/>
      </c>
      <c r="D170" s="9" t="e">
        <f t="shared" si="20"/>
        <v>#N/A</v>
      </c>
      <c r="E170" s="9" t="e">
        <f t="shared" si="21"/>
        <v>#N/A</v>
      </c>
      <c r="F170" s="9" t="str">
        <f t="shared" si="26"/>
        <v/>
      </c>
      <c r="G170" s="10" t="str">
        <f t="shared" si="22"/>
        <v/>
      </c>
      <c r="H170" s="10" t="str">
        <f t="shared" si="23"/>
        <v/>
      </c>
      <c r="I170" s="10" t="str">
        <f t="shared" si="24"/>
        <v/>
      </c>
      <c r="J170" s="10" t="str">
        <f t="shared" si="19"/>
        <v/>
      </c>
      <c r="K170" s="10" t="e">
        <f t="shared" si="25"/>
        <v>#N/A</v>
      </c>
    </row>
    <row r="171" spans="1:11" x14ac:dyDescent="0.25">
      <c r="A171" s="9">
        <v>163</v>
      </c>
      <c r="B171" s="9" t="str">
        <f t="shared" si="18"/>
        <v/>
      </c>
      <c r="C171" s="9" t="str">
        <f>IF(Messergebnisse!H2="","",Messergebnisse!H2)</f>
        <v/>
      </c>
      <c r="D171" s="9" t="e">
        <f t="shared" si="20"/>
        <v>#N/A</v>
      </c>
      <c r="E171" s="9" t="e">
        <f t="shared" si="21"/>
        <v>#N/A</v>
      </c>
      <c r="F171" s="9" t="str">
        <f t="shared" si="26"/>
        <v/>
      </c>
      <c r="G171" s="10" t="str">
        <f t="shared" si="22"/>
        <v/>
      </c>
      <c r="H171" s="10" t="str">
        <f t="shared" si="23"/>
        <v/>
      </c>
      <c r="I171" s="10" t="str">
        <f t="shared" si="24"/>
        <v/>
      </c>
      <c r="J171" s="10" t="str">
        <f t="shared" si="19"/>
        <v/>
      </c>
      <c r="K171" s="10" t="e">
        <f t="shared" si="25"/>
        <v>#N/A</v>
      </c>
    </row>
    <row r="172" spans="1:11" x14ac:dyDescent="0.25">
      <c r="A172" s="9">
        <v>164</v>
      </c>
      <c r="B172" s="9" t="str">
        <f t="shared" si="18"/>
        <v/>
      </c>
      <c r="C172" s="9" t="str">
        <f>IF(Messergebnisse!H3="","",Messergebnisse!H3)</f>
        <v/>
      </c>
      <c r="D172" s="9" t="e">
        <f t="shared" si="20"/>
        <v>#N/A</v>
      </c>
      <c r="E172" s="9" t="e">
        <f t="shared" si="21"/>
        <v>#N/A</v>
      </c>
      <c r="F172" s="9" t="str">
        <f t="shared" si="26"/>
        <v/>
      </c>
      <c r="G172" s="10" t="str">
        <f t="shared" si="22"/>
        <v/>
      </c>
      <c r="H172" s="10" t="str">
        <f t="shared" si="23"/>
        <v/>
      </c>
      <c r="I172" s="10" t="str">
        <f t="shared" si="24"/>
        <v/>
      </c>
      <c r="J172" s="10" t="str">
        <f t="shared" si="19"/>
        <v/>
      </c>
      <c r="K172" s="10" t="e">
        <f t="shared" si="25"/>
        <v>#N/A</v>
      </c>
    </row>
    <row r="173" spans="1:11" x14ac:dyDescent="0.25">
      <c r="A173" s="9">
        <v>165</v>
      </c>
      <c r="B173" s="9" t="str">
        <f t="shared" si="18"/>
        <v/>
      </c>
      <c r="C173" s="9" t="str">
        <f>IF(Messergebnisse!H4="","",Messergebnisse!H4)</f>
        <v/>
      </c>
      <c r="D173" s="9" t="e">
        <f t="shared" si="20"/>
        <v>#N/A</v>
      </c>
      <c r="E173" s="9" t="e">
        <f t="shared" si="21"/>
        <v>#N/A</v>
      </c>
      <c r="F173" s="9" t="str">
        <f t="shared" si="26"/>
        <v/>
      </c>
      <c r="G173" s="10" t="str">
        <f t="shared" si="22"/>
        <v/>
      </c>
      <c r="H173" s="10" t="str">
        <f t="shared" si="23"/>
        <v/>
      </c>
      <c r="I173" s="10" t="str">
        <f t="shared" si="24"/>
        <v/>
      </c>
      <c r="J173" s="10" t="str">
        <f t="shared" si="19"/>
        <v/>
      </c>
      <c r="K173" s="10" t="e">
        <f t="shared" si="25"/>
        <v>#N/A</v>
      </c>
    </row>
    <row r="174" spans="1:11" x14ac:dyDescent="0.25">
      <c r="A174" s="9">
        <v>166</v>
      </c>
      <c r="B174" s="9" t="str">
        <f t="shared" si="18"/>
        <v/>
      </c>
      <c r="C174" s="9" t="str">
        <f>IF(Messergebnisse!H5="","",Messergebnisse!H5)</f>
        <v/>
      </c>
      <c r="D174" s="9" t="e">
        <f t="shared" si="20"/>
        <v>#N/A</v>
      </c>
      <c r="E174" s="9" t="e">
        <f t="shared" si="21"/>
        <v>#N/A</v>
      </c>
      <c r="F174" s="9" t="str">
        <f t="shared" si="26"/>
        <v/>
      </c>
      <c r="G174" s="10" t="str">
        <f t="shared" si="22"/>
        <v/>
      </c>
      <c r="H174" s="10" t="str">
        <f t="shared" si="23"/>
        <v/>
      </c>
      <c r="I174" s="10" t="str">
        <f t="shared" si="24"/>
        <v/>
      </c>
      <c r="J174" s="10" t="str">
        <f t="shared" si="19"/>
        <v/>
      </c>
      <c r="K174" s="10" t="e">
        <f t="shared" si="25"/>
        <v>#N/A</v>
      </c>
    </row>
    <row r="175" spans="1:11" x14ac:dyDescent="0.25">
      <c r="A175" s="9">
        <v>167</v>
      </c>
      <c r="B175" s="9" t="str">
        <f t="shared" si="18"/>
        <v/>
      </c>
      <c r="C175" s="9" t="str">
        <f>IF(Messergebnisse!H6="","",Messergebnisse!H6)</f>
        <v/>
      </c>
      <c r="D175" s="9" t="e">
        <f t="shared" si="20"/>
        <v>#N/A</v>
      </c>
      <c r="E175" s="9" t="e">
        <f t="shared" si="21"/>
        <v>#N/A</v>
      </c>
      <c r="F175" s="9" t="str">
        <f t="shared" si="26"/>
        <v/>
      </c>
      <c r="G175" s="10" t="str">
        <f t="shared" si="22"/>
        <v/>
      </c>
      <c r="H175" s="10" t="str">
        <f t="shared" si="23"/>
        <v/>
      </c>
      <c r="I175" s="10" t="str">
        <f t="shared" si="24"/>
        <v/>
      </c>
      <c r="J175" s="10" t="str">
        <f t="shared" si="19"/>
        <v/>
      </c>
      <c r="K175" s="10" t="e">
        <f t="shared" si="25"/>
        <v>#N/A</v>
      </c>
    </row>
    <row r="176" spans="1:11" x14ac:dyDescent="0.25">
      <c r="A176" s="9">
        <v>168</v>
      </c>
      <c r="B176" s="9" t="str">
        <f t="shared" si="18"/>
        <v/>
      </c>
      <c r="C176" s="9" t="str">
        <f>IF(Messergebnisse!H7="","",Messergebnisse!H7)</f>
        <v/>
      </c>
      <c r="D176" s="9" t="e">
        <f t="shared" si="20"/>
        <v>#N/A</v>
      </c>
      <c r="E176" s="9" t="e">
        <f t="shared" si="21"/>
        <v>#N/A</v>
      </c>
      <c r="F176" s="9" t="str">
        <f t="shared" si="26"/>
        <v/>
      </c>
      <c r="G176" s="10" t="str">
        <f t="shared" si="22"/>
        <v/>
      </c>
      <c r="H176" s="10" t="str">
        <f t="shared" si="23"/>
        <v/>
      </c>
      <c r="I176" s="10" t="str">
        <f t="shared" si="24"/>
        <v/>
      </c>
      <c r="J176" s="10" t="str">
        <f t="shared" si="19"/>
        <v/>
      </c>
      <c r="K176" s="10" t="e">
        <f t="shared" si="25"/>
        <v>#N/A</v>
      </c>
    </row>
    <row r="177" spans="1:11" x14ac:dyDescent="0.25">
      <c r="A177" s="9">
        <v>169</v>
      </c>
      <c r="B177" s="9" t="str">
        <f t="shared" si="18"/>
        <v/>
      </c>
      <c r="C177" s="9" t="str">
        <f>IF(Messergebnisse!H8="","",Messergebnisse!H8)</f>
        <v/>
      </c>
      <c r="D177" s="9" t="e">
        <f t="shared" si="20"/>
        <v>#N/A</v>
      </c>
      <c r="E177" s="9" t="e">
        <f t="shared" si="21"/>
        <v>#N/A</v>
      </c>
      <c r="F177" s="9" t="str">
        <f t="shared" si="26"/>
        <v/>
      </c>
      <c r="G177" s="10" t="str">
        <f t="shared" si="22"/>
        <v/>
      </c>
      <c r="H177" s="10" t="str">
        <f t="shared" si="23"/>
        <v/>
      </c>
      <c r="I177" s="10" t="str">
        <f t="shared" si="24"/>
        <v/>
      </c>
      <c r="J177" s="10" t="str">
        <f t="shared" si="19"/>
        <v/>
      </c>
      <c r="K177" s="10" t="e">
        <f t="shared" si="25"/>
        <v>#N/A</v>
      </c>
    </row>
    <row r="178" spans="1:11" x14ac:dyDescent="0.25">
      <c r="A178" s="9">
        <v>170</v>
      </c>
      <c r="B178" s="9" t="str">
        <f t="shared" ref="B178:B224" si="27">_xlfn.IFNA(IF(C178="",#N/A,A178),"")</f>
        <v/>
      </c>
      <c r="C178" s="9" t="str">
        <f>IF(Messergebnisse!H9="","",Messergebnisse!H9)</f>
        <v/>
      </c>
      <c r="D178" s="9" t="e">
        <f t="shared" si="20"/>
        <v>#N/A</v>
      </c>
      <c r="E178" s="9" t="e">
        <f t="shared" si="21"/>
        <v>#N/A</v>
      </c>
      <c r="F178" s="9" t="str">
        <f t="shared" si="26"/>
        <v/>
      </c>
      <c r="G178" s="10" t="str">
        <f t="shared" si="22"/>
        <v/>
      </c>
      <c r="H178" s="10" t="str">
        <f t="shared" si="23"/>
        <v/>
      </c>
      <c r="I178" s="10" t="str">
        <f t="shared" si="24"/>
        <v/>
      </c>
      <c r="J178" s="10" t="str">
        <f t="shared" si="19"/>
        <v/>
      </c>
      <c r="K178" s="10" t="e">
        <f t="shared" si="25"/>
        <v>#N/A</v>
      </c>
    </row>
    <row r="179" spans="1:11" x14ac:dyDescent="0.25">
      <c r="A179" s="9">
        <v>171</v>
      </c>
      <c r="B179" s="9" t="str">
        <f t="shared" si="27"/>
        <v/>
      </c>
      <c r="C179" s="9" t="str">
        <f>IF(Messergebnisse!H10="","",Messergebnisse!H10)</f>
        <v/>
      </c>
      <c r="D179" s="9" t="e">
        <f t="shared" si="20"/>
        <v>#N/A</v>
      </c>
      <c r="E179" s="9" t="e">
        <f t="shared" si="21"/>
        <v>#N/A</v>
      </c>
      <c r="F179" s="9" t="str">
        <f t="shared" si="26"/>
        <v/>
      </c>
      <c r="G179" s="10" t="str">
        <f t="shared" si="22"/>
        <v/>
      </c>
      <c r="H179" s="10" t="str">
        <f t="shared" si="23"/>
        <v/>
      </c>
      <c r="I179" s="10" t="str">
        <f t="shared" si="24"/>
        <v/>
      </c>
      <c r="J179" s="10" t="str">
        <f t="shared" si="19"/>
        <v/>
      </c>
      <c r="K179" s="10" t="e">
        <f t="shared" si="25"/>
        <v>#N/A</v>
      </c>
    </row>
    <row r="180" spans="1:11" x14ac:dyDescent="0.25">
      <c r="A180" s="9">
        <v>172</v>
      </c>
      <c r="B180" s="9" t="str">
        <f t="shared" si="27"/>
        <v/>
      </c>
      <c r="C180" s="9" t="str">
        <f>IF(Messergebnisse!H11="","",Messergebnisse!H11)</f>
        <v/>
      </c>
      <c r="D180" s="9" t="e">
        <f t="shared" si="20"/>
        <v>#N/A</v>
      </c>
      <c r="E180" s="9" t="e">
        <f t="shared" si="21"/>
        <v>#N/A</v>
      </c>
      <c r="F180" s="9" t="str">
        <f t="shared" si="26"/>
        <v/>
      </c>
      <c r="G180" s="10" t="str">
        <f t="shared" si="22"/>
        <v/>
      </c>
      <c r="H180" s="10" t="str">
        <f t="shared" si="23"/>
        <v/>
      </c>
      <c r="I180" s="10" t="str">
        <f t="shared" si="24"/>
        <v/>
      </c>
      <c r="J180" s="10" t="str">
        <f t="shared" si="19"/>
        <v/>
      </c>
      <c r="K180" s="10" t="e">
        <f t="shared" si="25"/>
        <v>#N/A</v>
      </c>
    </row>
    <row r="181" spans="1:11" x14ac:dyDescent="0.25">
      <c r="A181" s="9">
        <v>173</v>
      </c>
      <c r="B181" s="9" t="str">
        <f t="shared" si="27"/>
        <v/>
      </c>
      <c r="C181" s="9" t="str">
        <f>IF(Messergebnisse!H12="","",Messergebnisse!H12)</f>
        <v/>
      </c>
      <c r="D181" s="9" t="e">
        <f t="shared" si="20"/>
        <v>#N/A</v>
      </c>
      <c r="E181" s="9" t="e">
        <f t="shared" si="21"/>
        <v>#N/A</v>
      </c>
      <c r="F181" s="9" t="str">
        <f t="shared" si="26"/>
        <v/>
      </c>
      <c r="G181" s="10" t="str">
        <f t="shared" si="22"/>
        <v/>
      </c>
      <c r="H181" s="10" t="str">
        <f t="shared" si="23"/>
        <v/>
      </c>
      <c r="I181" s="10" t="str">
        <f t="shared" si="24"/>
        <v/>
      </c>
      <c r="J181" s="10" t="str">
        <f t="shared" si="19"/>
        <v/>
      </c>
      <c r="K181" s="10" t="e">
        <f t="shared" si="25"/>
        <v>#N/A</v>
      </c>
    </row>
    <row r="182" spans="1:11" x14ac:dyDescent="0.25">
      <c r="A182" s="9">
        <v>174</v>
      </c>
      <c r="B182" s="9" t="str">
        <f t="shared" si="27"/>
        <v/>
      </c>
      <c r="C182" s="9" t="str">
        <f>IF(Messergebnisse!H13="","",Messergebnisse!H13)</f>
        <v/>
      </c>
      <c r="D182" s="9" t="e">
        <f t="shared" si="20"/>
        <v>#N/A</v>
      </c>
      <c r="E182" s="9" t="e">
        <f t="shared" si="21"/>
        <v>#N/A</v>
      </c>
      <c r="F182" s="9" t="str">
        <f t="shared" si="26"/>
        <v/>
      </c>
      <c r="G182" s="10" t="str">
        <f t="shared" si="22"/>
        <v/>
      </c>
      <c r="H182" s="10" t="str">
        <f t="shared" si="23"/>
        <v/>
      </c>
      <c r="I182" s="10" t="str">
        <f t="shared" si="24"/>
        <v/>
      </c>
      <c r="J182" s="10" t="str">
        <f t="shared" si="19"/>
        <v/>
      </c>
      <c r="K182" s="10" t="e">
        <f t="shared" si="25"/>
        <v>#N/A</v>
      </c>
    </row>
    <row r="183" spans="1:11" x14ac:dyDescent="0.25">
      <c r="A183" s="9">
        <v>175</v>
      </c>
      <c r="B183" s="9" t="str">
        <f t="shared" si="27"/>
        <v/>
      </c>
      <c r="C183" s="9" t="str">
        <f>IF(Messergebnisse!H14="","",Messergebnisse!H14)</f>
        <v/>
      </c>
      <c r="D183" s="9" t="e">
        <f t="shared" si="20"/>
        <v>#N/A</v>
      </c>
      <c r="E183" s="9" t="e">
        <f t="shared" si="21"/>
        <v>#N/A</v>
      </c>
      <c r="F183" s="9" t="str">
        <f t="shared" si="26"/>
        <v/>
      </c>
      <c r="G183" s="10" t="str">
        <f t="shared" si="22"/>
        <v/>
      </c>
      <c r="H183" s="10" t="str">
        <f t="shared" si="23"/>
        <v/>
      </c>
      <c r="I183" s="10" t="str">
        <f t="shared" si="24"/>
        <v/>
      </c>
      <c r="J183" s="10" t="str">
        <f t="shared" si="19"/>
        <v/>
      </c>
      <c r="K183" s="10" t="e">
        <f t="shared" si="25"/>
        <v>#N/A</v>
      </c>
    </row>
    <row r="184" spans="1:11" x14ac:dyDescent="0.25">
      <c r="A184" s="9">
        <v>176</v>
      </c>
      <c r="B184" s="9" t="str">
        <f t="shared" si="27"/>
        <v/>
      </c>
      <c r="C184" s="9" t="str">
        <f>IF(Messergebnisse!H15="","",Messergebnisse!H15)</f>
        <v/>
      </c>
      <c r="D184" s="9" t="e">
        <f t="shared" si="20"/>
        <v>#N/A</v>
      </c>
      <c r="E184" s="9" t="e">
        <f t="shared" si="21"/>
        <v>#N/A</v>
      </c>
      <c r="F184" s="9" t="str">
        <f t="shared" si="26"/>
        <v/>
      </c>
      <c r="G184" s="10" t="str">
        <f t="shared" si="22"/>
        <v/>
      </c>
      <c r="H184" s="10" t="str">
        <f t="shared" si="23"/>
        <v/>
      </c>
      <c r="I184" s="10" t="str">
        <f t="shared" si="24"/>
        <v/>
      </c>
      <c r="J184" s="10" t="str">
        <f t="shared" si="19"/>
        <v/>
      </c>
      <c r="K184" s="10" t="e">
        <f t="shared" si="25"/>
        <v>#N/A</v>
      </c>
    </row>
    <row r="185" spans="1:11" x14ac:dyDescent="0.25">
      <c r="A185" s="9">
        <v>177</v>
      </c>
      <c r="B185" s="9" t="str">
        <f t="shared" si="27"/>
        <v/>
      </c>
      <c r="C185" s="9" t="str">
        <f>IF(Messergebnisse!H16="","",Messergebnisse!H16)</f>
        <v/>
      </c>
      <c r="D185" s="9" t="e">
        <f t="shared" si="20"/>
        <v>#N/A</v>
      </c>
      <c r="E185" s="9" t="e">
        <f t="shared" si="21"/>
        <v>#N/A</v>
      </c>
      <c r="F185" s="9" t="str">
        <f t="shared" si="26"/>
        <v/>
      </c>
      <c r="G185" s="10" t="str">
        <f t="shared" si="22"/>
        <v/>
      </c>
      <c r="H185" s="10" t="str">
        <f t="shared" si="23"/>
        <v/>
      </c>
      <c r="I185" s="10" t="str">
        <f t="shared" si="24"/>
        <v/>
      </c>
      <c r="J185" s="10" t="str">
        <f t="shared" si="19"/>
        <v/>
      </c>
      <c r="K185" s="10" t="e">
        <f t="shared" si="25"/>
        <v>#N/A</v>
      </c>
    </row>
    <row r="186" spans="1:11" x14ac:dyDescent="0.25">
      <c r="A186" s="9">
        <v>178</v>
      </c>
      <c r="B186" s="9" t="str">
        <f t="shared" si="27"/>
        <v/>
      </c>
      <c r="C186" s="9" t="str">
        <f>IF(Messergebnisse!H17="","",Messergebnisse!H17)</f>
        <v/>
      </c>
      <c r="D186" s="9" t="e">
        <f t="shared" si="20"/>
        <v>#N/A</v>
      </c>
      <c r="E186" s="9" t="e">
        <f t="shared" si="21"/>
        <v>#N/A</v>
      </c>
      <c r="F186" s="9" t="str">
        <f t="shared" si="26"/>
        <v/>
      </c>
      <c r="G186" s="10" t="str">
        <f t="shared" si="22"/>
        <v/>
      </c>
      <c r="H186" s="10" t="str">
        <f t="shared" si="23"/>
        <v/>
      </c>
      <c r="I186" s="10" t="str">
        <f t="shared" si="24"/>
        <v/>
      </c>
      <c r="J186" s="10" t="str">
        <f t="shared" si="19"/>
        <v/>
      </c>
      <c r="K186" s="10" t="e">
        <f t="shared" si="25"/>
        <v>#N/A</v>
      </c>
    </row>
    <row r="187" spans="1:11" x14ac:dyDescent="0.25">
      <c r="A187" s="9">
        <v>179</v>
      </c>
      <c r="B187" s="9" t="str">
        <f t="shared" si="27"/>
        <v/>
      </c>
      <c r="C187" s="9" t="str">
        <f>IF(Messergebnisse!H18="","",Messergebnisse!H18)</f>
        <v/>
      </c>
      <c r="D187" s="9" t="e">
        <f t="shared" si="20"/>
        <v>#N/A</v>
      </c>
      <c r="E187" s="9" t="e">
        <f t="shared" si="21"/>
        <v>#N/A</v>
      </c>
      <c r="F187" s="9" t="str">
        <f t="shared" si="26"/>
        <v/>
      </c>
      <c r="G187" s="10" t="str">
        <f t="shared" si="22"/>
        <v/>
      </c>
      <c r="H187" s="10" t="str">
        <f t="shared" si="23"/>
        <v/>
      </c>
      <c r="I187" s="10" t="str">
        <f t="shared" si="24"/>
        <v/>
      </c>
      <c r="J187" s="10" t="str">
        <f t="shared" si="19"/>
        <v/>
      </c>
      <c r="K187" s="10" t="e">
        <f t="shared" si="25"/>
        <v>#N/A</v>
      </c>
    </row>
    <row r="188" spans="1:11" x14ac:dyDescent="0.25">
      <c r="A188" s="9">
        <v>180</v>
      </c>
      <c r="B188" s="9" t="str">
        <f t="shared" si="27"/>
        <v/>
      </c>
      <c r="C188" s="9" t="str">
        <f>IF(Messergebnisse!H19="","",Messergebnisse!H19)</f>
        <v/>
      </c>
      <c r="D188" s="9" t="e">
        <f t="shared" si="20"/>
        <v>#N/A</v>
      </c>
      <c r="E188" s="9" t="e">
        <f t="shared" si="21"/>
        <v>#N/A</v>
      </c>
      <c r="F188" s="9" t="str">
        <f t="shared" si="26"/>
        <v/>
      </c>
      <c r="G188" s="10" t="str">
        <f t="shared" si="22"/>
        <v/>
      </c>
      <c r="H188" s="10" t="str">
        <f t="shared" si="23"/>
        <v/>
      </c>
      <c r="I188" s="10" t="str">
        <f t="shared" si="24"/>
        <v/>
      </c>
      <c r="J188" s="10" t="str">
        <f t="shared" si="19"/>
        <v/>
      </c>
      <c r="K188" s="10" t="e">
        <f t="shared" si="25"/>
        <v>#N/A</v>
      </c>
    </row>
    <row r="189" spans="1:11" x14ac:dyDescent="0.25">
      <c r="A189" s="9">
        <v>181</v>
      </c>
      <c r="B189" s="9" t="str">
        <f t="shared" si="27"/>
        <v/>
      </c>
      <c r="C189" s="9" t="str">
        <f>IF(Messergebnisse!H20="","",Messergebnisse!H20)</f>
        <v/>
      </c>
      <c r="D189" s="9" t="e">
        <f t="shared" si="20"/>
        <v>#N/A</v>
      </c>
      <c r="E189" s="9" t="e">
        <f t="shared" si="21"/>
        <v>#N/A</v>
      </c>
      <c r="F189" s="9" t="str">
        <f t="shared" si="26"/>
        <v/>
      </c>
      <c r="G189" s="10" t="str">
        <f t="shared" si="22"/>
        <v/>
      </c>
      <c r="H189" s="10" t="str">
        <f t="shared" si="23"/>
        <v/>
      </c>
      <c r="I189" s="10" t="str">
        <f t="shared" si="24"/>
        <v/>
      </c>
      <c r="J189" s="10" t="str">
        <f t="shared" si="19"/>
        <v/>
      </c>
      <c r="K189" s="10" t="e">
        <f t="shared" si="25"/>
        <v>#N/A</v>
      </c>
    </row>
    <row r="190" spans="1:11" x14ac:dyDescent="0.25">
      <c r="A190" s="9">
        <v>182</v>
      </c>
      <c r="B190" s="9" t="str">
        <f t="shared" si="27"/>
        <v/>
      </c>
      <c r="C190" s="9" t="str">
        <f>IF(Messergebnisse!H21="","",Messergebnisse!H21)</f>
        <v/>
      </c>
      <c r="D190" s="9" t="e">
        <f t="shared" si="20"/>
        <v>#N/A</v>
      </c>
      <c r="E190" s="9" t="e">
        <f t="shared" si="21"/>
        <v>#N/A</v>
      </c>
      <c r="F190" s="9" t="str">
        <f t="shared" si="26"/>
        <v/>
      </c>
      <c r="G190" s="10" t="str">
        <f t="shared" si="22"/>
        <v/>
      </c>
      <c r="H190" s="10" t="str">
        <f t="shared" si="23"/>
        <v/>
      </c>
      <c r="I190" s="10" t="str">
        <f t="shared" si="24"/>
        <v/>
      </c>
      <c r="J190" s="10" t="str">
        <f t="shared" si="19"/>
        <v/>
      </c>
      <c r="K190" s="10" t="e">
        <f t="shared" si="25"/>
        <v>#N/A</v>
      </c>
    </row>
    <row r="191" spans="1:11" x14ac:dyDescent="0.25">
      <c r="A191" s="9">
        <v>183</v>
      </c>
      <c r="B191" s="9" t="str">
        <f t="shared" si="27"/>
        <v/>
      </c>
      <c r="C191" s="9" t="str">
        <f>IF(Messergebnisse!H22="","",Messergebnisse!H22)</f>
        <v/>
      </c>
      <c r="D191" s="9" t="e">
        <f t="shared" si="20"/>
        <v>#N/A</v>
      </c>
      <c r="E191" s="9" t="e">
        <f t="shared" si="21"/>
        <v>#N/A</v>
      </c>
      <c r="F191" s="9" t="str">
        <f t="shared" si="26"/>
        <v/>
      </c>
      <c r="G191" s="10" t="str">
        <f t="shared" si="22"/>
        <v/>
      </c>
      <c r="H191" s="10" t="str">
        <f t="shared" si="23"/>
        <v/>
      </c>
      <c r="I191" s="10" t="str">
        <f t="shared" si="24"/>
        <v/>
      </c>
      <c r="J191" s="10" t="str">
        <f t="shared" si="19"/>
        <v/>
      </c>
      <c r="K191" s="10" t="e">
        <f t="shared" si="25"/>
        <v>#N/A</v>
      </c>
    </row>
    <row r="192" spans="1:11" x14ac:dyDescent="0.25">
      <c r="A192" s="9">
        <v>184</v>
      </c>
      <c r="B192" s="9" t="str">
        <f t="shared" si="27"/>
        <v/>
      </c>
      <c r="C192" s="9" t="str">
        <f>IF(Messergebnisse!H23="","",Messergebnisse!H23)</f>
        <v/>
      </c>
      <c r="D192" s="9" t="e">
        <f t="shared" si="20"/>
        <v>#N/A</v>
      </c>
      <c r="E192" s="9" t="e">
        <f t="shared" si="21"/>
        <v>#N/A</v>
      </c>
      <c r="F192" s="9" t="str">
        <f t="shared" si="26"/>
        <v/>
      </c>
      <c r="G192" s="10" t="str">
        <f t="shared" si="22"/>
        <v/>
      </c>
      <c r="H192" s="10" t="str">
        <f t="shared" si="23"/>
        <v/>
      </c>
      <c r="I192" s="10" t="str">
        <f t="shared" si="24"/>
        <v/>
      </c>
      <c r="J192" s="10" t="str">
        <f t="shared" si="19"/>
        <v/>
      </c>
      <c r="K192" s="10" t="e">
        <f t="shared" si="25"/>
        <v>#N/A</v>
      </c>
    </row>
    <row r="193" spans="1:11" x14ac:dyDescent="0.25">
      <c r="A193" s="9">
        <v>185</v>
      </c>
      <c r="B193" s="9" t="str">
        <f t="shared" si="27"/>
        <v/>
      </c>
      <c r="C193" s="9" t="str">
        <f>IF(Messergebnisse!H24="","",Messergebnisse!H24)</f>
        <v/>
      </c>
      <c r="D193" s="9" t="e">
        <f t="shared" si="20"/>
        <v>#N/A</v>
      </c>
      <c r="E193" s="9" t="e">
        <f t="shared" si="21"/>
        <v>#N/A</v>
      </c>
      <c r="F193" s="9" t="str">
        <f t="shared" si="26"/>
        <v/>
      </c>
      <c r="G193" s="10" t="str">
        <f t="shared" si="22"/>
        <v/>
      </c>
      <c r="H193" s="10" t="str">
        <f t="shared" si="23"/>
        <v/>
      </c>
      <c r="I193" s="10" t="str">
        <f t="shared" si="24"/>
        <v/>
      </c>
      <c r="J193" s="10" t="str">
        <f t="shared" si="19"/>
        <v/>
      </c>
      <c r="K193" s="10" t="e">
        <f t="shared" si="25"/>
        <v>#N/A</v>
      </c>
    </row>
    <row r="194" spans="1:11" x14ac:dyDescent="0.25">
      <c r="A194" s="9">
        <v>186</v>
      </c>
      <c r="B194" s="9" t="str">
        <f t="shared" si="27"/>
        <v/>
      </c>
      <c r="C194" s="9" t="str">
        <f>IF(Messergebnisse!H25="","",Messergebnisse!H25)</f>
        <v/>
      </c>
      <c r="D194" s="9" t="e">
        <f t="shared" si="20"/>
        <v>#N/A</v>
      </c>
      <c r="E194" s="9" t="e">
        <f t="shared" si="21"/>
        <v>#N/A</v>
      </c>
      <c r="F194" s="9" t="str">
        <f t="shared" si="26"/>
        <v/>
      </c>
      <c r="G194" s="10" t="str">
        <f t="shared" si="22"/>
        <v/>
      </c>
      <c r="H194" s="10" t="str">
        <f t="shared" si="23"/>
        <v/>
      </c>
      <c r="I194" s="10" t="str">
        <f t="shared" si="24"/>
        <v/>
      </c>
      <c r="J194" s="10" t="str">
        <f t="shared" si="19"/>
        <v/>
      </c>
      <c r="K194" s="10" t="e">
        <f t="shared" si="25"/>
        <v>#N/A</v>
      </c>
    </row>
    <row r="195" spans="1:11" x14ac:dyDescent="0.25">
      <c r="A195" s="9">
        <v>187</v>
      </c>
      <c r="B195" s="9" t="str">
        <f t="shared" si="27"/>
        <v/>
      </c>
      <c r="C195" s="9" t="str">
        <f>IF(Messergebnisse!H26="","",Messergebnisse!H26)</f>
        <v/>
      </c>
      <c r="D195" s="9" t="e">
        <f t="shared" si="20"/>
        <v>#N/A</v>
      </c>
      <c r="E195" s="9" t="e">
        <f t="shared" si="21"/>
        <v>#N/A</v>
      </c>
      <c r="F195" s="9" t="str">
        <f t="shared" si="26"/>
        <v/>
      </c>
      <c r="G195" s="10" t="str">
        <f t="shared" si="22"/>
        <v/>
      </c>
      <c r="H195" s="10" t="str">
        <f t="shared" si="23"/>
        <v/>
      </c>
      <c r="I195" s="10" t="str">
        <f t="shared" si="24"/>
        <v/>
      </c>
      <c r="J195" s="10" t="str">
        <f t="shared" si="19"/>
        <v/>
      </c>
      <c r="K195" s="10" t="e">
        <f t="shared" si="25"/>
        <v>#N/A</v>
      </c>
    </row>
    <row r="196" spans="1:11" x14ac:dyDescent="0.25">
      <c r="A196" s="9">
        <v>188</v>
      </c>
      <c r="B196" s="9" t="str">
        <f t="shared" si="27"/>
        <v/>
      </c>
      <c r="C196" s="9" t="str">
        <f>IF(Messergebnisse!H27="","",Messergebnisse!H27)</f>
        <v/>
      </c>
      <c r="D196" s="9" t="e">
        <f t="shared" si="20"/>
        <v>#N/A</v>
      </c>
      <c r="E196" s="9" t="e">
        <f t="shared" si="21"/>
        <v>#N/A</v>
      </c>
      <c r="F196" s="9" t="str">
        <f t="shared" si="26"/>
        <v/>
      </c>
      <c r="G196" s="10" t="str">
        <f t="shared" si="22"/>
        <v/>
      </c>
      <c r="H196" s="10" t="str">
        <f t="shared" si="23"/>
        <v/>
      </c>
      <c r="I196" s="10" t="str">
        <f t="shared" si="24"/>
        <v/>
      </c>
      <c r="J196" s="10" t="str">
        <f t="shared" si="19"/>
        <v/>
      </c>
      <c r="K196" s="10" t="e">
        <f t="shared" si="25"/>
        <v>#N/A</v>
      </c>
    </row>
    <row r="197" spans="1:11" x14ac:dyDescent="0.25">
      <c r="A197" s="9">
        <v>189</v>
      </c>
      <c r="B197" s="9" t="str">
        <f t="shared" si="27"/>
        <v/>
      </c>
      <c r="C197" s="9" t="str">
        <f>IF(Messergebnisse!H28="","",Messergebnisse!H28)</f>
        <v/>
      </c>
      <c r="D197" s="9" t="e">
        <f t="shared" si="20"/>
        <v>#N/A</v>
      </c>
      <c r="E197" s="9" t="e">
        <f t="shared" si="21"/>
        <v>#N/A</v>
      </c>
      <c r="F197" s="9" t="str">
        <f t="shared" si="26"/>
        <v/>
      </c>
      <c r="G197" s="10" t="str">
        <f t="shared" si="22"/>
        <v/>
      </c>
      <c r="H197" s="10" t="str">
        <f t="shared" si="23"/>
        <v/>
      </c>
      <c r="I197" s="10" t="str">
        <f t="shared" si="24"/>
        <v/>
      </c>
      <c r="J197" s="10" t="str">
        <f t="shared" si="19"/>
        <v/>
      </c>
      <c r="K197" s="10" t="e">
        <f t="shared" si="25"/>
        <v>#N/A</v>
      </c>
    </row>
    <row r="198" spans="1:11" x14ac:dyDescent="0.25">
      <c r="A198" s="9">
        <v>190</v>
      </c>
      <c r="B198" s="9" t="str">
        <f t="shared" si="27"/>
        <v/>
      </c>
      <c r="C198" s="9" t="str">
        <f>IF(Messergebnisse!H29="","",Messergebnisse!H29)</f>
        <v/>
      </c>
      <c r="D198" s="9" t="e">
        <f t="shared" si="20"/>
        <v>#N/A</v>
      </c>
      <c r="E198" s="9" t="e">
        <f t="shared" si="21"/>
        <v>#N/A</v>
      </c>
      <c r="F198" s="9" t="str">
        <f t="shared" si="26"/>
        <v/>
      </c>
      <c r="G198" s="10" t="str">
        <f t="shared" si="22"/>
        <v/>
      </c>
      <c r="H198" s="10" t="str">
        <f t="shared" si="23"/>
        <v/>
      </c>
      <c r="I198" s="10" t="str">
        <f t="shared" si="24"/>
        <v/>
      </c>
      <c r="J198" s="10" t="str">
        <f t="shared" si="19"/>
        <v/>
      </c>
      <c r="K198" s="10" t="e">
        <f t="shared" si="25"/>
        <v>#N/A</v>
      </c>
    </row>
    <row r="199" spans="1:11" x14ac:dyDescent="0.25">
      <c r="A199" s="9">
        <v>191</v>
      </c>
      <c r="B199" s="9" t="str">
        <f t="shared" si="27"/>
        <v/>
      </c>
      <c r="C199" s="9" t="str">
        <f>IF(Messergebnisse!H30="","",Messergebnisse!H30)</f>
        <v/>
      </c>
      <c r="D199" s="9" t="e">
        <f t="shared" si="20"/>
        <v>#N/A</v>
      </c>
      <c r="E199" s="9" t="e">
        <f t="shared" si="21"/>
        <v>#N/A</v>
      </c>
      <c r="F199" s="9" t="str">
        <f t="shared" si="26"/>
        <v/>
      </c>
      <c r="G199" s="10" t="str">
        <f t="shared" si="22"/>
        <v/>
      </c>
      <c r="H199" s="10" t="str">
        <f t="shared" si="23"/>
        <v/>
      </c>
      <c r="I199" s="10" t="str">
        <f t="shared" si="24"/>
        <v/>
      </c>
      <c r="J199" s="10" t="str">
        <f t="shared" si="19"/>
        <v/>
      </c>
      <c r="K199" s="10" t="e">
        <f t="shared" si="25"/>
        <v>#N/A</v>
      </c>
    </row>
    <row r="200" spans="1:11" x14ac:dyDescent="0.25">
      <c r="A200" s="9">
        <v>192</v>
      </c>
      <c r="B200" s="9" t="str">
        <f t="shared" si="27"/>
        <v/>
      </c>
      <c r="C200" s="9" t="str">
        <f>IF(Messergebnisse!H31="","",Messergebnisse!H31)</f>
        <v/>
      </c>
      <c r="D200" s="9" t="e">
        <f t="shared" si="20"/>
        <v>#N/A</v>
      </c>
      <c r="E200" s="9" t="e">
        <f t="shared" si="21"/>
        <v>#N/A</v>
      </c>
      <c r="F200" s="9" t="str">
        <f t="shared" si="26"/>
        <v/>
      </c>
      <c r="G200" s="10" t="str">
        <f t="shared" si="22"/>
        <v/>
      </c>
      <c r="H200" s="10" t="str">
        <f t="shared" si="23"/>
        <v/>
      </c>
      <c r="I200" s="10" t="str">
        <f t="shared" si="24"/>
        <v/>
      </c>
      <c r="J200" s="10" t="str">
        <f t="shared" si="19"/>
        <v/>
      </c>
      <c r="K200" s="10" t="e">
        <f t="shared" si="25"/>
        <v>#N/A</v>
      </c>
    </row>
    <row r="201" spans="1:11" x14ac:dyDescent="0.25">
      <c r="A201" s="9">
        <v>193</v>
      </c>
      <c r="B201" s="9" t="str">
        <f t="shared" si="27"/>
        <v/>
      </c>
      <c r="C201" s="9" t="str">
        <f>IF(Messergebnisse!H32="","",Messergebnisse!H32)</f>
        <v/>
      </c>
      <c r="D201" s="9" t="e">
        <f t="shared" si="20"/>
        <v>#N/A</v>
      </c>
      <c r="E201" s="9" t="e">
        <f t="shared" si="21"/>
        <v>#N/A</v>
      </c>
      <c r="F201" s="9" t="str">
        <f t="shared" si="26"/>
        <v/>
      </c>
      <c r="G201" s="10" t="str">
        <f t="shared" si="22"/>
        <v/>
      </c>
      <c r="H201" s="10" t="str">
        <f t="shared" si="23"/>
        <v/>
      </c>
      <c r="I201" s="10" t="str">
        <f t="shared" si="24"/>
        <v/>
      </c>
      <c r="J201" s="10" t="str">
        <f t="shared" ref="J201:J224" si="28">IF(C201="","",(2*F201-1)*(LN(I201)+LN(G201)))</f>
        <v/>
      </c>
      <c r="K201" s="10" t="e">
        <f t="shared" si="25"/>
        <v>#N/A</v>
      </c>
    </row>
    <row r="202" spans="1:11" x14ac:dyDescent="0.25">
      <c r="A202" s="9">
        <v>194</v>
      </c>
      <c r="B202" s="9" t="str">
        <f t="shared" si="27"/>
        <v/>
      </c>
      <c r="C202" s="9" t="str">
        <f>IF(Messergebnisse!H33="","",Messergebnisse!H33)</f>
        <v/>
      </c>
      <c r="D202" s="9" t="e">
        <f t="shared" ref="D202:D224" si="29">IF(C202="",#N/A,C202)</f>
        <v>#N/A</v>
      </c>
      <c r="E202" s="9" t="e">
        <f t="shared" ref="E202:E224" si="30">IF(C202="",#N/A,SMALL(C$9:C$224,F202))</f>
        <v>#N/A</v>
      </c>
      <c r="F202" s="9" t="str">
        <f t="shared" si="26"/>
        <v/>
      </c>
      <c r="G202" s="10" t="str">
        <f t="shared" ref="G202:G224" si="31">IF(IF(C202="","",NORMSDIST((E202-$E$3)/$E$4))=1,0.999999999,IF(C202="","",NORMSDIST((E202-$E$3)/$E$4)))</f>
        <v/>
      </c>
      <c r="H202" s="10" t="str">
        <f t="shared" ref="H202:H224" si="32">IF(C202="","",1-G202)</f>
        <v/>
      </c>
      <c r="I202" s="10" t="str">
        <f t="shared" ref="I202:I224" si="33">IF(C202="","",SMALL(H$9:H$224,F202))</f>
        <v/>
      </c>
      <c r="J202" s="10" t="str">
        <f t="shared" si="28"/>
        <v/>
      </c>
      <c r="K202" s="10" t="e">
        <f t="shared" ref="K202:K224" si="34">IF(C202="",#N/A,NORMSINV((F202-0.3)/($E$2+0.4)))</f>
        <v>#N/A</v>
      </c>
    </row>
    <row r="203" spans="1:11" x14ac:dyDescent="0.25">
      <c r="A203" s="9">
        <v>195</v>
      </c>
      <c r="B203" s="9" t="str">
        <f t="shared" si="27"/>
        <v/>
      </c>
      <c r="C203" s="9" t="str">
        <f>IF(Messergebnisse!H34="","",Messergebnisse!H34)</f>
        <v/>
      </c>
      <c r="D203" s="9" t="e">
        <f t="shared" si="29"/>
        <v>#N/A</v>
      </c>
      <c r="E203" s="9" t="e">
        <f t="shared" si="30"/>
        <v>#N/A</v>
      </c>
      <c r="F203" s="9" t="str">
        <f t="shared" ref="F203:F224" si="35">IF(C203="","",F202+1)</f>
        <v/>
      </c>
      <c r="G203" s="10" t="str">
        <f t="shared" si="31"/>
        <v/>
      </c>
      <c r="H203" s="10" t="str">
        <f t="shared" si="32"/>
        <v/>
      </c>
      <c r="I203" s="10" t="str">
        <f t="shared" si="33"/>
        <v/>
      </c>
      <c r="J203" s="10" t="str">
        <f t="shared" si="28"/>
        <v/>
      </c>
      <c r="K203" s="10" t="e">
        <f t="shared" si="34"/>
        <v>#N/A</v>
      </c>
    </row>
    <row r="204" spans="1:11" x14ac:dyDescent="0.25">
      <c r="A204" s="9">
        <v>196</v>
      </c>
      <c r="B204" s="9" t="str">
        <f t="shared" si="27"/>
        <v/>
      </c>
      <c r="C204" s="9" t="str">
        <f>IF(Messergebnisse!H35="","",Messergebnisse!H35)</f>
        <v/>
      </c>
      <c r="D204" s="9" t="e">
        <f t="shared" si="29"/>
        <v>#N/A</v>
      </c>
      <c r="E204" s="9" t="e">
        <f t="shared" si="30"/>
        <v>#N/A</v>
      </c>
      <c r="F204" s="9" t="str">
        <f t="shared" si="35"/>
        <v/>
      </c>
      <c r="G204" s="10" t="str">
        <f t="shared" si="31"/>
        <v/>
      </c>
      <c r="H204" s="10" t="str">
        <f t="shared" si="32"/>
        <v/>
      </c>
      <c r="I204" s="10" t="str">
        <f t="shared" si="33"/>
        <v/>
      </c>
      <c r="J204" s="10" t="str">
        <f t="shared" si="28"/>
        <v/>
      </c>
      <c r="K204" s="10" t="e">
        <f t="shared" si="34"/>
        <v>#N/A</v>
      </c>
    </row>
    <row r="205" spans="1:11" x14ac:dyDescent="0.25">
      <c r="A205" s="9">
        <v>197</v>
      </c>
      <c r="B205" s="9" t="str">
        <f t="shared" si="27"/>
        <v/>
      </c>
      <c r="C205" s="9" t="str">
        <f>IF(Messergebnisse!H36="","",Messergebnisse!H36)</f>
        <v/>
      </c>
      <c r="D205" s="9" t="e">
        <f t="shared" si="29"/>
        <v>#N/A</v>
      </c>
      <c r="E205" s="9" t="e">
        <f t="shared" si="30"/>
        <v>#N/A</v>
      </c>
      <c r="F205" s="9" t="str">
        <f t="shared" si="35"/>
        <v/>
      </c>
      <c r="G205" s="10" t="str">
        <f t="shared" si="31"/>
        <v/>
      </c>
      <c r="H205" s="10" t="str">
        <f t="shared" si="32"/>
        <v/>
      </c>
      <c r="I205" s="10" t="str">
        <f t="shared" si="33"/>
        <v/>
      </c>
      <c r="J205" s="10" t="str">
        <f t="shared" si="28"/>
        <v/>
      </c>
      <c r="K205" s="10" t="e">
        <f t="shared" si="34"/>
        <v>#N/A</v>
      </c>
    </row>
    <row r="206" spans="1:11" x14ac:dyDescent="0.25">
      <c r="A206" s="9">
        <v>198</v>
      </c>
      <c r="B206" s="9" t="str">
        <f t="shared" si="27"/>
        <v/>
      </c>
      <c r="C206" s="9" t="str">
        <f>IF(Messergebnisse!H37="","",Messergebnisse!H37)</f>
        <v/>
      </c>
      <c r="D206" s="9" t="e">
        <f t="shared" si="29"/>
        <v>#N/A</v>
      </c>
      <c r="E206" s="9" t="e">
        <f t="shared" si="30"/>
        <v>#N/A</v>
      </c>
      <c r="F206" s="9" t="str">
        <f t="shared" si="35"/>
        <v/>
      </c>
      <c r="G206" s="10" t="str">
        <f t="shared" si="31"/>
        <v/>
      </c>
      <c r="H206" s="10" t="str">
        <f t="shared" si="32"/>
        <v/>
      </c>
      <c r="I206" s="10" t="str">
        <f t="shared" si="33"/>
        <v/>
      </c>
      <c r="J206" s="10" t="str">
        <f t="shared" si="28"/>
        <v/>
      </c>
      <c r="K206" s="10" t="e">
        <f t="shared" si="34"/>
        <v>#N/A</v>
      </c>
    </row>
    <row r="207" spans="1:11" x14ac:dyDescent="0.25">
      <c r="A207" s="9">
        <v>199</v>
      </c>
      <c r="B207" s="9" t="str">
        <f t="shared" si="27"/>
        <v/>
      </c>
      <c r="C207" s="9" t="str">
        <f>IF(Messergebnisse!H38="","",Messergebnisse!H38)</f>
        <v/>
      </c>
      <c r="D207" s="9" t="e">
        <f t="shared" si="29"/>
        <v>#N/A</v>
      </c>
      <c r="E207" s="9" t="e">
        <f t="shared" si="30"/>
        <v>#N/A</v>
      </c>
      <c r="F207" s="9" t="str">
        <f t="shared" si="35"/>
        <v/>
      </c>
      <c r="G207" s="10" t="str">
        <f t="shared" si="31"/>
        <v/>
      </c>
      <c r="H207" s="10" t="str">
        <f t="shared" si="32"/>
        <v/>
      </c>
      <c r="I207" s="10" t="str">
        <f t="shared" si="33"/>
        <v/>
      </c>
      <c r="J207" s="10" t="str">
        <f t="shared" si="28"/>
        <v/>
      </c>
      <c r="K207" s="10" t="e">
        <f t="shared" si="34"/>
        <v>#N/A</v>
      </c>
    </row>
    <row r="208" spans="1:11" x14ac:dyDescent="0.25">
      <c r="A208" s="9">
        <v>200</v>
      </c>
      <c r="B208" s="9" t="str">
        <f t="shared" si="27"/>
        <v/>
      </c>
      <c r="C208" s="9" t="str">
        <f>IF(Messergebnisse!H39="","",Messergebnisse!H39)</f>
        <v/>
      </c>
      <c r="D208" s="9" t="e">
        <f t="shared" si="29"/>
        <v>#N/A</v>
      </c>
      <c r="E208" s="9" t="e">
        <f t="shared" si="30"/>
        <v>#N/A</v>
      </c>
      <c r="F208" s="9" t="str">
        <f t="shared" si="35"/>
        <v/>
      </c>
      <c r="G208" s="10" t="str">
        <f t="shared" si="31"/>
        <v/>
      </c>
      <c r="H208" s="10" t="str">
        <f t="shared" si="32"/>
        <v/>
      </c>
      <c r="I208" s="10" t="str">
        <f t="shared" si="33"/>
        <v/>
      </c>
      <c r="J208" s="10" t="str">
        <f t="shared" si="28"/>
        <v/>
      </c>
      <c r="K208" s="10" t="e">
        <f t="shared" si="34"/>
        <v>#N/A</v>
      </c>
    </row>
    <row r="209" spans="1:11" x14ac:dyDescent="0.25">
      <c r="A209" s="9">
        <v>201</v>
      </c>
      <c r="B209" s="9" t="str">
        <f t="shared" si="27"/>
        <v/>
      </c>
      <c r="C209" s="9" t="str">
        <f>IF(Messergebnisse!H40="","",Messergebnisse!H40)</f>
        <v/>
      </c>
      <c r="D209" s="9" t="e">
        <f t="shared" si="29"/>
        <v>#N/A</v>
      </c>
      <c r="E209" s="9" t="e">
        <f t="shared" si="30"/>
        <v>#N/A</v>
      </c>
      <c r="F209" s="9" t="str">
        <f t="shared" si="35"/>
        <v/>
      </c>
      <c r="G209" s="10" t="str">
        <f t="shared" si="31"/>
        <v/>
      </c>
      <c r="H209" s="10" t="str">
        <f t="shared" si="32"/>
        <v/>
      </c>
      <c r="I209" s="10" t="str">
        <f t="shared" si="33"/>
        <v/>
      </c>
      <c r="J209" s="10" t="str">
        <f t="shared" si="28"/>
        <v/>
      </c>
      <c r="K209" s="10" t="e">
        <f t="shared" si="34"/>
        <v>#N/A</v>
      </c>
    </row>
    <row r="210" spans="1:11" x14ac:dyDescent="0.25">
      <c r="A210" s="9">
        <v>202</v>
      </c>
      <c r="B210" s="9" t="str">
        <f t="shared" si="27"/>
        <v/>
      </c>
      <c r="C210" s="9" t="str">
        <f>IF(Messergebnisse!H41="","",Messergebnisse!H41)</f>
        <v/>
      </c>
      <c r="D210" s="9" t="e">
        <f t="shared" si="29"/>
        <v>#N/A</v>
      </c>
      <c r="E210" s="9" t="e">
        <f t="shared" si="30"/>
        <v>#N/A</v>
      </c>
      <c r="F210" s="9" t="str">
        <f t="shared" si="35"/>
        <v/>
      </c>
      <c r="G210" s="10" t="str">
        <f t="shared" si="31"/>
        <v/>
      </c>
      <c r="H210" s="10" t="str">
        <f t="shared" si="32"/>
        <v/>
      </c>
      <c r="I210" s="10" t="str">
        <f t="shared" si="33"/>
        <v/>
      </c>
      <c r="J210" s="10" t="str">
        <f t="shared" si="28"/>
        <v/>
      </c>
      <c r="K210" s="10" t="e">
        <f t="shared" si="34"/>
        <v>#N/A</v>
      </c>
    </row>
    <row r="211" spans="1:11" x14ac:dyDescent="0.25">
      <c r="A211" s="9">
        <v>203</v>
      </c>
      <c r="B211" s="9" t="str">
        <f t="shared" si="27"/>
        <v/>
      </c>
      <c r="C211" s="9" t="str">
        <f>IF(Messergebnisse!H42="","",Messergebnisse!H42)</f>
        <v/>
      </c>
      <c r="D211" s="9" t="e">
        <f t="shared" si="29"/>
        <v>#N/A</v>
      </c>
      <c r="E211" s="9" t="e">
        <f t="shared" si="30"/>
        <v>#N/A</v>
      </c>
      <c r="F211" s="9" t="str">
        <f t="shared" si="35"/>
        <v/>
      </c>
      <c r="G211" s="10" t="str">
        <f t="shared" si="31"/>
        <v/>
      </c>
      <c r="H211" s="10" t="str">
        <f t="shared" si="32"/>
        <v/>
      </c>
      <c r="I211" s="10" t="str">
        <f t="shared" si="33"/>
        <v/>
      </c>
      <c r="J211" s="10" t="str">
        <f t="shared" si="28"/>
        <v/>
      </c>
      <c r="K211" s="10" t="e">
        <f t="shared" si="34"/>
        <v>#N/A</v>
      </c>
    </row>
    <row r="212" spans="1:11" x14ac:dyDescent="0.25">
      <c r="A212" s="9">
        <v>204</v>
      </c>
      <c r="B212" s="9" t="str">
        <f t="shared" si="27"/>
        <v/>
      </c>
      <c r="C212" s="9" t="str">
        <f>IF(Messergebnisse!H43="","",Messergebnisse!H43)</f>
        <v/>
      </c>
      <c r="D212" s="9" t="e">
        <f t="shared" si="29"/>
        <v>#N/A</v>
      </c>
      <c r="E212" s="9" t="e">
        <f t="shared" si="30"/>
        <v>#N/A</v>
      </c>
      <c r="F212" s="9" t="str">
        <f t="shared" si="35"/>
        <v/>
      </c>
      <c r="G212" s="10" t="str">
        <f t="shared" si="31"/>
        <v/>
      </c>
      <c r="H212" s="10" t="str">
        <f t="shared" si="32"/>
        <v/>
      </c>
      <c r="I212" s="10" t="str">
        <f t="shared" si="33"/>
        <v/>
      </c>
      <c r="J212" s="10" t="str">
        <f t="shared" si="28"/>
        <v/>
      </c>
      <c r="K212" s="10" t="e">
        <f t="shared" si="34"/>
        <v>#N/A</v>
      </c>
    </row>
    <row r="213" spans="1:11" x14ac:dyDescent="0.25">
      <c r="A213" s="9">
        <v>205</v>
      </c>
      <c r="B213" s="9" t="str">
        <f t="shared" si="27"/>
        <v/>
      </c>
      <c r="C213" s="9" t="str">
        <f>IF(Messergebnisse!H44="","",Messergebnisse!H44)</f>
        <v/>
      </c>
      <c r="D213" s="9" t="e">
        <f t="shared" si="29"/>
        <v>#N/A</v>
      </c>
      <c r="E213" s="9" t="e">
        <f t="shared" si="30"/>
        <v>#N/A</v>
      </c>
      <c r="F213" s="9" t="str">
        <f t="shared" si="35"/>
        <v/>
      </c>
      <c r="G213" s="10" t="str">
        <f t="shared" si="31"/>
        <v/>
      </c>
      <c r="H213" s="10" t="str">
        <f t="shared" si="32"/>
        <v/>
      </c>
      <c r="I213" s="10" t="str">
        <f t="shared" si="33"/>
        <v/>
      </c>
      <c r="J213" s="10" t="str">
        <f t="shared" si="28"/>
        <v/>
      </c>
      <c r="K213" s="10" t="e">
        <f t="shared" si="34"/>
        <v>#N/A</v>
      </c>
    </row>
    <row r="214" spans="1:11" x14ac:dyDescent="0.25">
      <c r="A214" s="9">
        <v>206</v>
      </c>
      <c r="B214" s="9" t="str">
        <f t="shared" si="27"/>
        <v/>
      </c>
      <c r="C214" s="9" t="str">
        <f>IF(Messergebnisse!H45="","",Messergebnisse!H45)</f>
        <v/>
      </c>
      <c r="D214" s="9" t="e">
        <f t="shared" si="29"/>
        <v>#N/A</v>
      </c>
      <c r="E214" s="9" t="e">
        <f t="shared" si="30"/>
        <v>#N/A</v>
      </c>
      <c r="F214" s="9" t="str">
        <f t="shared" si="35"/>
        <v/>
      </c>
      <c r="G214" s="10" t="str">
        <f t="shared" si="31"/>
        <v/>
      </c>
      <c r="H214" s="10" t="str">
        <f t="shared" si="32"/>
        <v/>
      </c>
      <c r="I214" s="10" t="str">
        <f t="shared" si="33"/>
        <v/>
      </c>
      <c r="J214" s="10" t="str">
        <f t="shared" si="28"/>
        <v/>
      </c>
      <c r="K214" s="10" t="e">
        <f t="shared" si="34"/>
        <v>#N/A</v>
      </c>
    </row>
    <row r="215" spans="1:11" x14ac:dyDescent="0.25">
      <c r="A215" s="9">
        <v>207</v>
      </c>
      <c r="B215" s="9" t="str">
        <f t="shared" si="27"/>
        <v/>
      </c>
      <c r="C215" s="9" t="str">
        <f>IF(Messergebnisse!H46="","",Messergebnisse!H46)</f>
        <v/>
      </c>
      <c r="D215" s="9" t="e">
        <f t="shared" si="29"/>
        <v>#N/A</v>
      </c>
      <c r="E215" s="9" t="e">
        <f t="shared" si="30"/>
        <v>#N/A</v>
      </c>
      <c r="F215" s="9" t="str">
        <f t="shared" si="35"/>
        <v/>
      </c>
      <c r="G215" s="10" t="str">
        <f t="shared" si="31"/>
        <v/>
      </c>
      <c r="H215" s="10" t="str">
        <f t="shared" si="32"/>
        <v/>
      </c>
      <c r="I215" s="10" t="str">
        <f t="shared" si="33"/>
        <v/>
      </c>
      <c r="J215" s="10" t="str">
        <f t="shared" si="28"/>
        <v/>
      </c>
      <c r="K215" s="10" t="e">
        <f t="shared" si="34"/>
        <v>#N/A</v>
      </c>
    </row>
    <row r="216" spans="1:11" x14ac:dyDescent="0.25">
      <c r="A216" s="9">
        <v>208</v>
      </c>
      <c r="B216" s="9" t="str">
        <f t="shared" si="27"/>
        <v/>
      </c>
      <c r="C216" s="9" t="str">
        <f>IF(Messergebnisse!H47="","",Messergebnisse!H47)</f>
        <v/>
      </c>
      <c r="D216" s="9" t="e">
        <f t="shared" si="29"/>
        <v>#N/A</v>
      </c>
      <c r="E216" s="9" t="e">
        <f t="shared" si="30"/>
        <v>#N/A</v>
      </c>
      <c r="F216" s="9" t="str">
        <f t="shared" si="35"/>
        <v/>
      </c>
      <c r="G216" s="10" t="str">
        <f t="shared" si="31"/>
        <v/>
      </c>
      <c r="H216" s="10" t="str">
        <f t="shared" si="32"/>
        <v/>
      </c>
      <c r="I216" s="10" t="str">
        <f t="shared" si="33"/>
        <v/>
      </c>
      <c r="J216" s="10" t="str">
        <f t="shared" si="28"/>
        <v/>
      </c>
      <c r="K216" s="10" t="e">
        <f t="shared" si="34"/>
        <v>#N/A</v>
      </c>
    </row>
    <row r="217" spans="1:11" x14ac:dyDescent="0.25">
      <c r="A217" s="9">
        <v>209</v>
      </c>
      <c r="B217" s="9" t="str">
        <f t="shared" si="27"/>
        <v/>
      </c>
      <c r="C217" s="9" t="str">
        <f>IF(Messergebnisse!H48="","",Messergebnisse!H48)</f>
        <v/>
      </c>
      <c r="D217" s="9" t="e">
        <f t="shared" si="29"/>
        <v>#N/A</v>
      </c>
      <c r="E217" s="9" t="e">
        <f t="shared" si="30"/>
        <v>#N/A</v>
      </c>
      <c r="F217" s="9" t="str">
        <f t="shared" si="35"/>
        <v/>
      </c>
      <c r="G217" s="10" t="str">
        <f t="shared" si="31"/>
        <v/>
      </c>
      <c r="H217" s="10" t="str">
        <f t="shared" si="32"/>
        <v/>
      </c>
      <c r="I217" s="10" t="str">
        <f t="shared" si="33"/>
        <v/>
      </c>
      <c r="J217" s="10" t="str">
        <f t="shared" si="28"/>
        <v/>
      </c>
      <c r="K217" s="10" t="e">
        <f t="shared" si="34"/>
        <v>#N/A</v>
      </c>
    </row>
    <row r="218" spans="1:11" x14ac:dyDescent="0.25">
      <c r="A218" s="9">
        <v>210</v>
      </c>
      <c r="B218" s="9" t="str">
        <f t="shared" si="27"/>
        <v/>
      </c>
      <c r="C218" s="9" t="str">
        <f>IF(Messergebnisse!H49="","",Messergebnisse!H49)</f>
        <v/>
      </c>
      <c r="D218" s="9" t="e">
        <f t="shared" si="29"/>
        <v>#N/A</v>
      </c>
      <c r="E218" s="9" t="e">
        <f t="shared" si="30"/>
        <v>#N/A</v>
      </c>
      <c r="F218" s="9" t="str">
        <f t="shared" si="35"/>
        <v/>
      </c>
      <c r="G218" s="10" t="str">
        <f t="shared" si="31"/>
        <v/>
      </c>
      <c r="H218" s="10" t="str">
        <f t="shared" si="32"/>
        <v/>
      </c>
      <c r="I218" s="10" t="str">
        <f t="shared" si="33"/>
        <v/>
      </c>
      <c r="J218" s="10" t="str">
        <f t="shared" si="28"/>
        <v/>
      </c>
      <c r="K218" s="10" t="e">
        <f t="shared" si="34"/>
        <v>#N/A</v>
      </c>
    </row>
    <row r="219" spans="1:11" x14ac:dyDescent="0.25">
      <c r="A219" s="9">
        <v>211</v>
      </c>
      <c r="B219" s="9" t="str">
        <f t="shared" si="27"/>
        <v/>
      </c>
      <c r="C219" s="9" t="str">
        <f>IF(Messergebnisse!H50="","",Messergebnisse!H50)</f>
        <v/>
      </c>
      <c r="D219" s="9" t="e">
        <f t="shared" si="29"/>
        <v>#N/A</v>
      </c>
      <c r="E219" s="9" t="e">
        <f t="shared" si="30"/>
        <v>#N/A</v>
      </c>
      <c r="F219" s="9" t="str">
        <f t="shared" si="35"/>
        <v/>
      </c>
      <c r="G219" s="10" t="str">
        <f t="shared" si="31"/>
        <v/>
      </c>
      <c r="H219" s="10" t="str">
        <f t="shared" si="32"/>
        <v/>
      </c>
      <c r="I219" s="10" t="str">
        <f t="shared" si="33"/>
        <v/>
      </c>
      <c r="J219" s="10" t="str">
        <f t="shared" si="28"/>
        <v/>
      </c>
      <c r="K219" s="10" t="e">
        <f t="shared" si="34"/>
        <v>#N/A</v>
      </c>
    </row>
    <row r="220" spans="1:11" x14ac:dyDescent="0.25">
      <c r="A220" s="9">
        <v>212</v>
      </c>
      <c r="B220" s="9" t="str">
        <f t="shared" si="27"/>
        <v/>
      </c>
      <c r="C220" s="9" t="str">
        <f>IF(Messergebnisse!H51="","",Messergebnisse!H51)</f>
        <v/>
      </c>
      <c r="D220" s="9" t="e">
        <f t="shared" si="29"/>
        <v>#N/A</v>
      </c>
      <c r="E220" s="9" t="e">
        <f t="shared" si="30"/>
        <v>#N/A</v>
      </c>
      <c r="F220" s="9" t="str">
        <f t="shared" si="35"/>
        <v/>
      </c>
      <c r="G220" s="10" t="str">
        <f t="shared" si="31"/>
        <v/>
      </c>
      <c r="H220" s="10" t="str">
        <f t="shared" si="32"/>
        <v/>
      </c>
      <c r="I220" s="10" t="str">
        <f t="shared" si="33"/>
        <v/>
      </c>
      <c r="J220" s="10" t="str">
        <f t="shared" si="28"/>
        <v/>
      </c>
      <c r="K220" s="10" t="e">
        <f t="shared" si="34"/>
        <v>#N/A</v>
      </c>
    </row>
    <row r="221" spans="1:11" x14ac:dyDescent="0.25">
      <c r="A221" s="9">
        <v>213</v>
      </c>
      <c r="B221" s="9" t="str">
        <f t="shared" si="27"/>
        <v/>
      </c>
      <c r="C221" s="9" t="str">
        <f>IF(Messergebnisse!H52="","",Messergebnisse!H52)</f>
        <v/>
      </c>
      <c r="D221" s="9" t="e">
        <f t="shared" si="29"/>
        <v>#N/A</v>
      </c>
      <c r="E221" s="9" t="e">
        <f t="shared" si="30"/>
        <v>#N/A</v>
      </c>
      <c r="F221" s="9" t="str">
        <f t="shared" si="35"/>
        <v/>
      </c>
      <c r="G221" s="10" t="str">
        <f t="shared" si="31"/>
        <v/>
      </c>
      <c r="H221" s="10" t="str">
        <f t="shared" si="32"/>
        <v/>
      </c>
      <c r="I221" s="10" t="str">
        <f t="shared" si="33"/>
        <v/>
      </c>
      <c r="J221" s="10" t="str">
        <f t="shared" si="28"/>
        <v/>
      </c>
      <c r="K221" s="10" t="e">
        <f t="shared" si="34"/>
        <v>#N/A</v>
      </c>
    </row>
    <row r="222" spans="1:11" x14ac:dyDescent="0.25">
      <c r="A222" s="9">
        <v>214</v>
      </c>
      <c r="B222" s="9" t="str">
        <f t="shared" si="27"/>
        <v/>
      </c>
      <c r="C222" s="9" t="str">
        <f>IF(Messergebnisse!H53="","",Messergebnisse!H53)</f>
        <v/>
      </c>
      <c r="D222" s="9" t="e">
        <f t="shared" si="29"/>
        <v>#N/A</v>
      </c>
      <c r="E222" s="9" t="e">
        <f t="shared" si="30"/>
        <v>#N/A</v>
      </c>
      <c r="F222" s="9" t="str">
        <f t="shared" si="35"/>
        <v/>
      </c>
      <c r="G222" s="10" t="str">
        <f t="shared" si="31"/>
        <v/>
      </c>
      <c r="H222" s="10" t="str">
        <f t="shared" si="32"/>
        <v/>
      </c>
      <c r="I222" s="10" t="str">
        <f t="shared" si="33"/>
        <v/>
      </c>
      <c r="J222" s="10" t="str">
        <f t="shared" si="28"/>
        <v/>
      </c>
      <c r="K222" s="10" t="e">
        <f t="shared" si="34"/>
        <v>#N/A</v>
      </c>
    </row>
    <row r="223" spans="1:11" x14ac:dyDescent="0.25">
      <c r="A223" s="9">
        <v>215</v>
      </c>
      <c r="B223" s="9" t="str">
        <f t="shared" si="27"/>
        <v/>
      </c>
      <c r="C223" s="9" t="str">
        <f>IF(Messergebnisse!H54="","",Messergebnisse!H54)</f>
        <v/>
      </c>
      <c r="D223" s="9" t="e">
        <f t="shared" si="29"/>
        <v>#N/A</v>
      </c>
      <c r="E223" s="9" t="e">
        <f t="shared" si="30"/>
        <v>#N/A</v>
      </c>
      <c r="F223" s="9" t="str">
        <f t="shared" si="35"/>
        <v/>
      </c>
      <c r="G223" s="10" t="str">
        <f t="shared" si="31"/>
        <v/>
      </c>
      <c r="H223" s="10" t="str">
        <f t="shared" si="32"/>
        <v/>
      </c>
      <c r="I223" s="10" t="str">
        <f t="shared" si="33"/>
        <v/>
      </c>
      <c r="J223" s="10" t="str">
        <f t="shared" si="28"/>
        <v/>
      </c>
      <c r="K223" s="10" t="e">
        <f t="shared" si="34"/>
        <v>#N/A</v>
      </c>
    </row>
    <row r="224" spans="1:11" x14ac:dyDescent="0.25">
      <c r="A224" s="9">
        <v>216</v>
      </c>
      <c r="B224" s="9" t="str">
        <f t="shared" si="27"/>
        <v/>
      </c>
      <c r="C224" s="9" t="str">
        <f>IF(Messergebnisse!H55="","",Messergebnisse!H55)</f>
        <v/>
      </c>
      <c r="D224" s="9" t="e">
        <f t="shared" si="29"/>
        <v>#N/A</v>
      </c>
      <c r="E224" s="9" t="e">
        <f t="shared" si="30"/>
        <v>#N/A</v>
      </c>
      <c r="F224" s="9" t="str">
        <f t="shared" si="35"/>
        <v/>
      </c>
      <c r="G224" s="10" t="str">
        <f t="shared" si="31"/>
        <v/>
      </c>
      <c r="H224" s="10" t="str">
        <f t="shared" si="32"/>
        <v/>
      </c>
      <c r="I224" s="10" t="str">
        <f t="shared" si="33"/>
        <v/>
      </c>
      <c r="J224" s="10" t="str">
        <f t="shared" si="28"/>
        <v/>
      </c>
      <c r="K224" s="10" t="e">
        <f t="shared" si="34"/>
        <v>#N/A</v>
      </c>
    </row>
  </sheetData>
  <sheetProtection algorithmName="SHA-512" hashValue="D3RUoapcKKaPFgjywtP+1OCxEuyHQ+lXjBL+ovWdTZjptf88Ua7PZsTRSucnW9TYm3wGjDq36Lj0Wt3A69uuNg==" saltValue="FIX651K0rr1ajBUjHV9SGw==" spinCount="100000" sheet="1" objects="1" scenarios="1"/>
  <autoFilter ref="A8:K224" xr:uid="{126F67F3-4446-4726-AB0F-B20A6D87F258}"/>
  <mergeCells count="6">
    <mergeCell ref="Q6:V6"/>
    <mergeCell ref="B2:C2"/>
    <mergeCell ref="B3:C3"/>
    <mergeCell ref="B4:C4"/>
    <mergeCell ref="B5:C5"/>
    <mergeCell ref="B6:C6"/>
  </mergeCells>
  <pageMargins left="0.7" right="0.7" top="0.78740157499999996" bottom="0.78740157499999996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79C3A0-600E-4326-AD7E-49E043F0E438}">
  <sheetPr codeName="Tabelle4"/>
  <dimension ref="A1:G22"/>
  <sheetViews>
    <sheetView workbookViewId="0">
      <selection activeCell="G9" sqref="G9"/>
    </sheetView>
  </sheetViews>
  <sheetFormatPr baseColWidth="10" defaultRowHeight="15" x14ac:dyDescent="0.25"/>
  <cols>
    <col min="1" max="1" width="24.5703125" bestFit="1" customWidth="1"/>
    <col min="2" max="2" width="4.42578125" bestFit="1" customWidth="1"/>
    <col min="3" max="4" width="5" bestFit="1" customWidth="1"/>
    <col min="5" max="6" width="4" bestFit="1" customWidth="1"/>
    <col min="7" max="7" width="3.28515625" bestFit="1" customWidth="1"/>
    <col min="8" max="8" width="15.7109375" bestFit="1" customWidth="1"/>
    <col min="9" max="9" width="13" bestFit="1" customWidth="1"/>
    <col min="10" max="10" width="23.7109375" bestFit="1" customWidth="1"/>
    <col min="11" max="11" width="25.140625" bestFit="1" customWidth="1"/>
  </cols>
  <sheetData>
    <row r="1" spans="1:7" ht="18" x14ac:dyDescent="0.35">
      <c r="A1" t="s">
        <v>37</v>
      </c>
      <c r="B1" t="s">
        <v>28</v>
      </c>
      <c r="C1" t="s">
        <v>33</v>
      </c>
      <c r="D1" t="s">
        <v>34</v>
      </c>
      <c r="E1" t="s">
        <v>54</v>
      </c>
      <c r="F1" t="s">
        <v>55</v>
      </c>
      <c r="G1" t="s">
        <v>51</v>
      </c>
    </row>
    <row r="2" spans="1:7" ht="18" x14ac:dyDescent="0.35">
      <c r="A2" t="s">
        <v>0</v>
      </c>
      <c r="B2" t="s">
        <v>29</v>
      </c>
      <c r="C2" t="s">
        <v>31</v>
      </c>
      <c r="D2" t="s">
        <v>35</v>
      </c>
      <c r="E2" t="s">
        <v>56</v>
      </c>
      <c r="F2" t="s">
        <v>57</v>
      </c>
      <c r="G2" t="s">
        <v>52</v>
      </c>
    </row>
    <row r="3" spans="1:7" ht="18" x14ac:dyDescent="0.35">
      <c r="A3" t="s">
        <v>38</v>
      </c>
      <c r="B3" t="s">
        <v>30</v>
      </c>
      <c r="C3" t="s">
        <v>32</v>
      </c>
      <c r="D3" t="s">
        <v>36</v>
      </c>
      <c r="E3" t="s">
        <v>58</v>
      </c>
      <c r="F3" t="s">
        <v>59</v>
      </c>
      <c r="G3" t="s">
        <v>53</v>
      </c>
    </row>
    <row r="7" spans="1:7" x14ac:dyDescent="0.25">
      <c r="A7" t="s">
        <v>37</v>
      </c>
      <c r="B7" s="17">
        <v>1.5</v>
      </c>
      <c r="C7" s="17">
        <v>1.33</v>
      </c>
    </row>
    <row r="8" spans="1:7" x14ac:dyDescent="0.25">
      <c r="A8" t="s">
        <v>0</v>
      </c>
      <c r="B8" s="17">
        <v>1.33</v>
      </c>
      <c r="C8" s="17">
        <v>1</v>
      </c>
    </row>
    <row r="9" spans="1:7" x14ac:dyDescent="0.25">
      <c r="A9" t="s">
        <v>38</v>
      </c>
      <c r="B9" s="17">
        <v>1.33</v>
      </c>
      <c r="C9" s="17">
        <v>1</v>
      </c>
    </row>
    <row r="22" ht="15.75" customHeight="1" x14ac:dyDescent="0.25"/>
  </sheetData>
  <sheetProtection algorithmName="SHA-512" hashValue="/Zq+Y/6O61sFBwNWgxodj+ahdYkoKvctCtYL0QxdvMFbc6rhpUc04689hwj601WkECAeDz+uuFLkefeAsS+pCw==" saltValue="xzW2yhtSEWhytzbXmqucmA==" spinCount="100000" sheet="1" objects="1" scenarios="1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Messergebnisse</vt:lpstr>
      <vt:lpstr>Fähigkeitsnachweis</vt:lpstr>
      <vt:lpstr>Histogramm</vt:lpstr>
      <vt:lpstr>Normalverteilung</vt:lpstr>
      <vt:lpstr>Umstellung</vt:lpstr>
    </vt:vector>
  </TitlesOfParts>
  <Company>Benedict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Henneth Nicole</dc:creator>
  <cp:lastModifiedBy>Eisenberg Alban</cp:lastModifiedBy>
  <cp:lastPrinted>2023-12-04T07:53:55Z</cp:lastPrinted>
  <dcterms:created xsi:type="dcterms:W3CDTF">2022-02-09T11:36:20Z</dcterms:created>
  <dcterms:modified xsi:type="dcterms:W3CDTF">2024-02-08T14:36:25Z</dcterms:modified>
</cp:coreProperties>
</file>